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810" yWindow="-120" windowWidth="28860" windowHeight="16110"/>
  </bookViews>
  <sheets>
    <sheet name="Monatsbudgetübersicht" sheetId="1" r:id="rId1"/>
    <sheet name="Einkünfte" sheetId="3" r:id="rId2"/>
    <sheet name="Persönliche Ausgaben" sheetId="4" r:id="rId3"/>
    <sheet name="Betriebsausgaben" sheetId="5" r:id="rId4"/>
  </sheets>
  <definedNames>
    <definedName name="_xlnm._FilterDatabase" localSheetId="3" hidden="1">Betriebsausgaben!#REF!</definedName>
    <definedName name="_xlnm._FilterDatabase" localSheetId="1" hidden="1">Einkünfte!#REF!</definedName>
    <definedName name="_xlnm._FilterDatabase" localSheetId="0" hidden="1">Einkünfte!#REF!</definedName>
    <definedName name="_xlnm._FilterDatabase" localSheetId="2" hidden="1">'Persönliche Ausgaben'!#REF!</definedName>
    <definedName name="BUDGET_Titel">Monatsbudgetübersicht!$B$2</definedName>
    <definedName name="_xlnm.Print_Titles" localSheetId="3">Betriebsausgaben!$4:$4</definedName>
    <definedName name="_xlnm.Print_Titles" localSheetId="1">Einkünfte!$4:$4</definedName>
    <definedName name="_xlnm.Print_Titles" localSheetId="2">'Persönliche Ausgaben'!$4:$4</definedName>
    <definedName name="FIRMEN_NAME">Monatsbudgetübersicht!$B$1</definedName>
    <definedName name="Spaltentitel1">Summen[[#Headers],[BUDGETSUMMEN]]</definedName>
    <definedName name="Titel1">Top5Ausgaben[[#Headers],[AUSGABE]]</definedName>
    <definedName name="Titel2">Einnahmen[[#Headers],[EINKÜNFTE]]</definedName>
    <definedName name="Titel3">Personalkosten[[#Headers],[PERSÖNLICHE AUSGABEN]]</definedName>
    <definedName name="Titel4">Betriebsausgaben[[#Headers],[BETRIEBSAUSGABEN]]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3" l="1"/>
  <c r="B2" i="4"/>
  <c r="B2" i="5"/>
  <c r="D25" i="5" l="1"/>
  <c r="C25" i="5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F7" i="5"/>
  <c r="E7" i="5"/>
  <c r="F6" i="5"/>
  <c r="E6" i="5"/>
  <c r="F5" i="5"/>
  <c r="E5" i="5"/>
  <c r="B1" i="5"/>
  <c r="D8" i="4"/>
  <c r="D6" i="1" s="1"/>
  <c r="C8" i="4"/>
  <c r="F7" i="4"/>
  <c r="E7" i="4"/>
  <c r="F6" i="4"/>
  <c r="E6" i="4"/>
  <c r="F5" i="4"/>
  <c r="E5" i="4"/>
  <c r="B1" i="4"/>
  <c r="C16" i="1" l="1"/>
  <c r="C15" i="1"/>
  <c r="C13" i="1"/>
  <c r="C12" i="1"/>
  <c r="B12" i="1" s="1"/>
  <c r="C14" i="1"/>
  <c r="C6" i="1"/>
  <c r="E6" i="1" s="1"/>
  <c r="F25" i="5"/>
  <c r="F8" i="4"/>
  <c r="D8" i="3"/>
  <c r="E7" i="3"/>
  <c r="F6" i="3"/>
  <c r="E6" i="3"/>
  <c r="F5" i="3"/>
  <c r="E5" i="3"/>
  <c r="B13" i="1" l="1"/>
  <c r="E13" i="1"/>
  <c r="B15" i="1"/>
  <c r="E15" i="1"/>
  <c r="B14" i="1"/>
  <c r="E14" i="1"/>
  <c r="B16" i="1"/>
  <c r="E16" i="1"/>
  <c r="B1" i="3"/>
  <c r="E12" i="1" l="1"/>
  <c r="E17" i="1" l="1"/>
  <c r="C17" i="1"/>
  <c r="D5" i="1"/>
  <c r="D14" i="1" l="1"/>
  <c r="D7" i="1"/>
  <c r="D15" i="1"/>
  <c r="D13" i="1"/>
  <c r="D16" i="1"/>
  <c r="D12" i="1"/>
  <c r="D17" i="1" l="1"/>
  <c r="C8" i="3" l="1"/>
  <c r="C5" i="1" s="1"/>
  <c r="F7" i="3"/>
  <c r="F8" i="3" s="1"/>
  <c r="E5" i="1" l="1"/>
  <c r="C7" i="1"/>
  <c r="E7" i="1" s="1"/>
</calcChain>
</file>

<file path=xl/sharedStrings.xml><?xml version="1.0" encoding="utf-8"?>
<sst xmlns="http://schemas.openxmlformats.org/spreadsheetml/2006/main" count="61" uniqueCount="50">
  <si>
    <t>FIRMENNAME</t>
  </si>
  <si>
    <t>MONATSBUDGET</t>
  </si>
  <si>
    <t>BUDGETSUMMEN</t>
  </si>
  <si>
    <t>Einkünfte</t>
  </si>
  <si>
    <t>Ausgaben</t>
  </si>
  <si>
    <t>Saldo (Einkünfte minus Ausgaben)</t>
  </si>
  <si>
    <t>Das Budgetübersichtsdiagramm befindet sich in dieser Zelle. Die 5 höchsten Betriebsausgaben werden in der Tabelle Top5Ausgaben unten automatisch aktualisiert.</t>
  </si>
  <si>
    <t>WAS SIND DIE TOP 5 MEINER BETRIEBSAUSGABEN?</t>
  </si>
  <si>
    <t>AUSGABE</t>
  </si>
  <si>
    <t>GESCHÄTZT</t>
  </si>
  <si>
    <t>BETRAG</t>
  </si>
  <si>
    <t>TATSÄCHLICH</t>
  </si>
  <si>
    <t>% DER AUSGABEN</t>
  </si>
  <si>
    <t>Datum</t>
  </si>
  <si>
    <t>DIFFERENZ</t>
  </si>
  <si>
    <t>15 % ABZUG</t>
  </si>
  <si>
    <t>EINKÜNFTE</t>
  </si>
  <si>
    <t>Nettoumsätze</t>
  </si>
  <si>
    <t>Zinseinkünfte</t>
  </si>
  <si>
    <t>Verkauf von Vermögenswerten (Gewinn/Verlust)</t>
  </si>
  <si>
    <t>Einkünfte gesamt</t>
  </si>
  <si>
    <t>TOP 5-BETRAG</t>
  </si>
  <si>
    <t>PERSÖNLICHE AUSGABEN</t>
  </si>
  <si>
    <t>Gehälter</t>
  </si>
  <si>
    <t>Mitarbeiterboni</t>
  </si>
  <si>
    <t>Kommission</t>
  </si>
  <si>
    <t>Persönliche Ausgaben gesamt</t>
  </si>
  <si>
    <t>BETRIEBSAUSGABEN</t>
  </si>
  <si>
    <t>Werbung</t>
  </si>
  <si>
    <t>Uneinbringliche Forderungen</t>
  </si>
  <si>
    <t>Skonti</t>
  </si>
  <si>
    <t>Lieferkosten</t>
  </si>
  <si>
    <t>Abschreibung</t>
  </si>
  <si>
    <t>Abgaben und Daueraufträge</t>
  </si>
  <si>
    <t>Versicherungen</t>
  </si>
  <si>
    <t>Zinsen</t>
  </si>
  <si>
    <t>Rechts- und Beratungskosten</t>
  </si>
  <si>
    <t>Wartung und Reparaturen</t>
  </si>
  <si>
    <t>Büromaterial</t>
  </si>
  <si>
    <t>Porti</t>
  </si>
  <si>
    <t>Miete oder Hypothek</t>
  </si>
  <si>
    <t>Vertriebsausgaben</t>
  </si>
  <si>
    <t>Versand und Lagerhaltung</t>
  </si>
  <si>
    <t>Betriebsmittel</t>
  </si>
  <si>
    <t>Steuern</t>
  </si>
  <si>
    <t>Telefon</t>
  </si>
  <si>
    <t>Nebenkosten</t>
  </si>
  <si>
    <t>Sonstiges</t>
  </si>
  <si>
    <t>Summe Betriebsausgaben</t>
  </si>
  <si>
    <t>Ergebnis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</si>
</sst>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mmmm\ yyyy"/>
    <numFmt numFmtId="166" formatCode="0.0%"/>
    <numFmt numFmtId="167" formatCode="#,##0.00_ ;[Red]\-#,##0.00\ "/>
  </numFmts>
  <fonts count="23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2"/>
      <color theme="3"/>
      <name val="Gill Sans MT"/>
      <family val="2"/>
      <scheme val="minor"/>
    </font>
    <font>
      <sz val="16"/>
      <color theme="0"/>
      <name val="Gill Sans MT"/>
      <family val="2"/>
      <scheme val="major"/>
    </font>
    <font>
      <sz val="36"/>
      <color theme="0"/>
      <name val="Gill Sans MT"/>
      <family val="2"/>
      <scheme val="major"/>
    </font>
    <font>
      <sz val="11"/>
      <color theme="9" tint="-0.499984740745262"/>
      <name val="Gill Sans MT"/>
      <family val="2"/>
      <scheme val="minor"/>
    </font>
    <font>
      <sz val="11"/>
      <name val="Gill Sans MT"/>
      <family val="2"/>
      <scheme val="minor"/>
    </font>
    <font>
      <sz val="11"/>
      <color rgb="FF6C0000"/>
      <name val="Gill Sans MT"/>
      <family val="2"/>
      <scheme val="minor"/>
    </font>
    <font>
      <sz val="11"/>
      <color rgb="FFDA0000"/>
      <name val="Gill Sans MT"/>
      <family val="2"/>
      <scheme val="minor"/>
    </font>
    <font>
      <sz val="36"/>
      <color theme="3"/>
      <name val="Gill Sans MT"/>
      <family val="2"/>
      <scheme val="major"/>
    </font>
    <font>
      <sz val="16"/>
      <color theme="3"/>
      <name val="Gill Sans MT"/>
      <family val="2"/>
      <scheme val="major"/>
    </font>
    <font>
      <sz val="11"/>
      <color theme="3"/>
      <name val="Gill Sans MT"/>
      <family val="2"/>
      <scheme val="major"/>
    </font>
    <font>
      <sz val="11"/>
      <color theme="1" tint="4.9989318521683403E-2"/>
      <name val="Gill Sans MT"/>
      <family val="2"/>
      <scheme val="major"/>
    </font>
    <font>
      <sz val="11"/>
      <color theme="0"/>
      <name val="Gill Sans MT"/>
      <family val="2"/>
      <scheme val="minor"/>
    </font>
    <font>
      <sz val="11"/>
      <color rgb="FF006100"/>
      <name val="Gill Sans MT"/>
      <family val="2"/>
      <scheme val="minor"/>
    </font>
    <font>
      <sz val="11"/>
      <color rgb="FF9C0006"/>
      <name val="Gill Sans MT"/>
      <family val="2"/>
      <scheme val="minor"/>
    </font>
    <font>
      <sz val="11"/>
      <color rgb="FF9C5700"/>
      <name val="Gill Sans MT"/>
      <family val="2"/>
      <scheme val="minor"/>
    </font>
    <font>
      <sz val="11"/>
      <color rgb="FF3F3F76"/>
      <name val="Gill Sans MT"/>
      <family val="2"/>
      <scheme val="minor"/>
    </font>
    <font>
      <b/>
      <sz val="11"/>
      <color rgb="FF3F3F3F"/>
      <name val="Gill Sans MT"/>
      <family val="2"/>
      <scheme val="minor"/>
    </font>
    <font>
      <b/>
      <sz val="11"/>
      <color rgb="FFFA7D00"/>
      <name val="Gill Sans MT"/>
      <family val="2"/>
      <scheme val="minor"/>
    </font>
    <font>
      <sz val="11"/>
      <color rgb="FFFA7D00"/>
      <name val="Gill Sans MT"/>
      <family val="2"/>
      <scheme val="minor"/>
    </font>
    <font>
      <b/>
      <sz val="11"/>
      <color theme="0"/>
      <name val="Gill Sans MT"/>
      <family val="2"/>
      <scheme val="minor"/>
    </font>
    <font>
      <i/>
      <sz val="11"/>
      <color rgb="FF7F7F7F"/>
      <name val="Gill Sans MT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8">
    <xf numFmtId="0" fontId="0" fillId="0" borderId="0">
      <alignment horizontal="left" wrapText="1" indent="1"/>
    </xf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10" fillId="0" borderId="0" applyNumberFormat="0" applyFill="0" applyAlignment="0" applyProtection="0"/>
    <xf numFmtId="0" fontId="12" fillId="7" borderId="0" applyBorder="0" applyProtection="0">
      <alignment horizontal="left" vertical="center" indent="1"/>
    </xf>
    <xf numFmtId="0" fontId="12" fillId="7" borderId="0" applyNumberFormat="0" applyBorder="0" applyProtection="0">
      <alignment horizontal="left" vertical="center"/>
    </xf>
    <xf numFmtId="0" fontId="1" fillId="0" borderId="0" applyNumberFormat="0" applyFill="0" applyAlignment="0" applyProtection="0"/>
    <xf numFmtId="0" fontId="7" fillId="0" borderId="0" applyNumberFormat="0" applyFill="0" applyBorder="0" applyAlignment="0" applyProtection="0"/>
    <xf numFmtId="167" fontId="1" fillId="0" borderId="0" applyFont="0" applyFill="0" applyBorder="0" applyProtection="0">
      <alignment horizontal="right"/>
    </xf>
    <xf numFmtId="166" fontId="1" fillId="0" borderId="0" applyFont="0" applyFill="0" applyBorder="0" applyProtection="0">
      <alignment horizontal="right"/>
    </xf>
    <xf numFmtId="165" fontId="11" fillId="4" borderId="0" applyFill="0" applyBorder="0">
      <alignment horizontal="right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1" applyNumberFormat="0" applyAlignment="0" applyProtection="0"/>
    <xf numFmtId="0" fontId="18" fillId="12" borderId="2" applyNumberFormat="0" applyAlignment="0" applyProtection="0"/>
    <xf numFmtId="0" fontId="19" fillId="12" borderId="1" applyNumberFormat="0" applyAlignment="0" applyProtection="0"/>
    <xf numFmtId="0" fontId="20" fillId="0" borderId="3" applyNumberFormat="0" applyFill="0" applyAlignment="0" applyProtection="0"/>
    <xf numFmtId="0" fontId="21" fillId="13" borderId="4" applyNumberFormat="0" applyAlignment="0" applyProtection="0"/>
    <xf numFmtId="0" fontId="1" fillId="14" borderId="5" applyNumberFormat="0" applyFont="0" applyAlignment="0" applyProtection="0"/>
    <xf numFmtId="0" fontId="22" fillId="0" borderId="0" applyNumberFormat="0" applyFill="0" applyBorder="0" applyAlignment="0" applyProtection="0"/>
    <xf numFmtId="0" fontId="1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3" fillId="23" borderId="0" applyNumberFormat="0" applyBorder="0" applyAlignment="0" applyProtection="0"/>
    <xf numFmtId="0" fontId="1" fillId="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29">
    <xf numFmtId="0" fontId="0" fillId="0" borderId="0" xfId="0">
      <alignment horizontal="left" wrapText="1" indent="1"/>
    </xf>
    <xf numFmtId="0" fontId="10" fillId="4" borderId="0" xfId="4" applyFill="1" applyAlignment="1">
      <alignment horizontal="left" indent="1"/>
    </xf>
    <xf numFmtId="0" fontId="0" fillId="4" borderId="0" xfId="0" applyFill="1">
      <alignment horizontal="left" wrapText="1" inden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>
      <alignment horizontal="left" wrapText="1" indent="1"/>
    </xf>
    <xf numFmtId="0" fontId="12" fillId="2" borderId="0" xfId="5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4" borderId="0" xfId="0" applyFont="1" applyFill="1" applyAlignment="1"/>
    <xf numFmtId="0" fontId="4" fillId="4" borderId="0" xfId="0" applyFont="1" applyFill="1" applyAlignment="1">
      <alignment vertical="center"/>
    </xf>
    <xf numFmtId="0" fontId="0" fillId="5" borderId="0" xfId="0" applyFill="1">
      <alignment horizontal="left" wrapText="1" indent="1"/>
    </xf>
    <xf numFmtId="0" fontId="6" fillId="5" borderId="0" xfId="0" applyFont="1" applyFill="1">
      <alignment horizontal="left" wrapText="1" indent="1"/>
    </xf>
    <xf numFmtId="0" fontId="0" fillId="5" borderId="0" xfId="0" applyFill="1" applyAlignment="1">
      <alignment vertical="center"/>
    </xf>
    <xf numFmtId="167" fontId="0" fillId="0" borderId="0" xfId="9" applyFont="1">
      <alignment horizontal="right"/>
    </xf>
    <xf numFmtId="0" fontId="12" fillId="7" borderId="0" xfId="5">
      <alignment horizontal="left" vertical="center" indent="1"/>
    </xf>
    <xf numFmtId="0" fontId="0" fillId="0" borderId="0" xfId="0" applyAlignment="1">
      <alignment horizontal="left" indent="1"/>
    </xf>
    <xf numFmtId="0" fontId="0" fillId="0" borderId="0" xfId="0" applyFont="1">
      <alignment horizontal="left" wrapText="1" indent="1"/>
    </xf>
    <xf numFmtId="167" fontId="0" fillId="6" borderId="0" xfId="9" applyFont="1" applyFill="1">
      <alignment horizontal="right"/>
    </xf>
    <xf numFmtId="166" fontId="0" fillId="6" borderId="0" xfId="10" applyFont="1" applyFill="1">
      <alignment horizontal="right"/>
    </xf>
    <xf numFmtId="0" fontId="12" fillId="7" borderId="0" xfId="6" applyAlignment="1">
      <alignment horizontal="left" vertical="center" indent="1"/>
    </xf>
    <xf numFmtId="167" fontId="1" fillId="6" borderId="0" xfId="9" applyFill="1">
      <alignment horizontal="right"/>
    </xf>
    <xf numFmtId="167" fontId="1" fillId="0" borderId="0" xfId="9">
      <alignment horizontal="right"/>
    </xf>
    <xf numFmtId="167" fontId="8" fillId="0" borderId="0" xfId="9" applyFont="1">
      <alignment horizontal="right"/>
    </xf>
    <xf numFmtId="167" fontId="1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6" fontId="0" fillId="0" borderId="0" xfId="10" applyFont="1">
      <alignment horizontal="right"/>
    </xf>
    <xf numFmtId="14" fontId="11" fillId="4" borderId="0" xfId="11" applyNumberFormat="1">
      <alignment horizontal="right"/>
    </xf>
    <xf numFmtId="0" fontId="9" fillId="4" borderId="0" xfId="1" applyFill="1" applyAlignment="1">
      <alignment horizontal="left" indent="1"/>
    </xf>
    <xf numFmtId="0" fontId="13" fillId="0" borderId="0" xfId="0" applyFont="1" applyAlignment="1">
      <alignment horizontal="center"/>
    </xf>
  </cellXfs>
  <cellStyles count="48">
    <cellStyle name="20 % - Akzent1" xfId="26" builtinId="30" customBuiltin="1"/>
    <cellStyle name="20 % - Akzent2" xfId="30" builtinId="34" customBuiltin="1"/>
    <cellStyle name="20 % - Akzent3" xfId="34" builtinId="38" customBuiltin="1"/>
    <cellStyle name="20 % - Akzent4" xfId="38" builtinId="42" customBuiltin="1"/>
    <cellStyle name="20 % - Akzent5" xfId="41" builtinId="46" customBuiltin="1"/>
    <cellStyle name="20 % - Akzent6" xfId="45" builtinId="50" customBuiltin="1"/>
    <cellStyle name="40 % - Akzent1" xfId="27" builtinId="31" customBuiltin="1"/>
    <cellStyle name="40 % - Akzent2" xfId="31" builtinId="35" customBuiltin="1"/>
    <cellStyle name="40 % - Akzent3" xfId="35" builtinId="39" customBuiltin="1"/>
    <cellStyle name="40 % - Akzent4" xfId="39" builtinId="43" customBuiltin="1"/>
    <cellStyle name="40 % - Akzent5" xfId="42" builtinId="47" customBuiltin="1"/>
    <cellStyle name="40 % - Akzent6" xfId="46" builtinId="51" customBuiltin="1"/>
    <cellStyle name="60 % - Akzent1" xfId="28" builtinId="32" customBuiltin="1"/>
    <cellStyle name="60 % - Akzent2" xfId="32" builtinId="36" customBuiltin="1"/>
    <cellStyle name="60 % - Akzent3" xfId="36" builtinId="40" customBuiltin="1"/>
    <cellStyle name="60 % - Akzent4" xfId="3" builtinId="44" customBuiltin="1"/>
    <cellStyle name="60 % - Akzent5" xfId="43" builtinId="48" customBuiltin="1"/>
    <cellStyle name="60 % - Akzent6" xfId="47" builtinId="52" customBuiltin="1"/>
    <cellStyle name="Akzent1" xfId="25" builtinId="29" customBuiltin="1"/>
    <cellStyle name="Akzent2" xfId="29" builtinId="33" customBuiltin="1"/>
    <cellStyle name="Akzent3" xfId="33" builtinId="37" customBuiltin="1"/>
    <cellStyle name="Akzent4" xfId="37" builtinId="41" customBuiltin="1"/>
    <cellStyle name="Akzent5" xfId="40" builtinId="45" customBuiltin="1"/>
    <cellStyle name="Akzent6" xfId="44" builtinId="49" customBuiltin="1"/>
    <cellStyle name="Ausgabe" xfId="19" builtinId="21" customBuiltin="1"/>
    <cellStyle name="Berechnung" xfId="20" builtinId="22" customBuiltin="1"/>
    <cellStyle name="Datum" xfId="11"/>
    <cellStyle name="Dezimal [0]" xfId="12" builtinId="6" customBuiltin="1"/>
    <cellStyle name="Eingabe" xfId="18" builtinId="20" customBuiltin="1"/>
    <cellStyle name="Ergebnis" xfId="7" builtinId="25" customBuiltin="1"/>
    <cellStyle name="Erklärender Text" xfId="24" builtinId="53" customBuiltin="1"/>
    <cellStyle name="Gut" xfId="15" builtinId="26" customBuiltin="1"/>
    <cellStyle name="Komma" xfId="9" builtinId="3" customBuiltin="1"/>
    <cellStyle name="Neutral" xfId="17" builtinId="28" customBuiltin="1"/>
    <cellStyle name="Notiz" xfId="23" builtinId="10" customBuiltin="1"/>
    <cellStyle name="Prozent" xfId="10" builtinId="5" customBuiltin="1"/>
    <cellStyle name="Schlecht" xfId="16" builtinId="27" customBuiltin="1"/>
    <cellStyle name="Standard" xfId="0" builtinId="0" customBuiltin="1"/>
    <cellStyle name="Überschrift" xfId="1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2" builtinId="19" customBuiltin="1"/>
    <cellStyle name="Verknüpfte Zelle" xfId="21" builtinId="24" customBuiltin="1"/>
    <cellStyle name="Währung" xfId="13" builtinId="4" customBuiltin="1"/>
    <cellStyle name="Währung [0]" xfId="14" builtinId="7" customBuiltin="1"/>
    <cellStyle name="Warnender Text" xfId="8" builtinId="11" customBuiltin="1"/>
    <cellStyle name="Zelle überprüfen" xfId="22" builtinId="23" customBuiltin="1"/>
  </cellStyles>
  <dxfs count="56">
    <dxf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left" vertical="bottom" textRotation="0" wrapText="0" indent="1" justifyLastLine="0" shrinkToFit="0" readingOrder="0"/>
    </dxf>
    <dxf>
      <protection locked="1" hidden="0"/>
    </dxf>
    <dxf>
      <protection locked="1" hidden="0"/>
    </dxf>
    <dxf>
      <alignment vertical="center" textRotation="0" wrapText="0" indent="0" justifyLastLine="0" shrinkToFit="0" readingOrder="0"/>
      <protection locked="1" hidden="0"/>
    </dxf>
    <dxf>
      <font>
        <color rgb="FFDA0000"/>
      </font>
    </dxf>
    <dxf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vertical="center" textRotation="0" wrapText="0" indent="0" justifyLastLine="0" shrinkToFit="0" readingOrder="0"/>
      <protection locked="1" hidden="0"/>
    </dxf>
    <dxf>
      <font>
        <color rgb="FFDA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font>
        <color rgb="FFDA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Gill Sans MT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Gill Sans MT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Gill Sans MT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Gill Sans MT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Gill Sans MT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Gill Sans MT"/>
        <scheme val="minor"/>
      </font>
      <protection locked="1" hidden="0"/>
    </dxf>
    <dxf>
      <protection locked="1" hidden="0"/>
    </dxf>
    <dxf>
      <numFmt numFmtId="167" formatCode="#,##0.00_ ;[Red]\-#,##0.00\ "/>
      <alignment horizontal="right" vertical="bottom" textRotation="0" wrapText="0" indent="0" justifyLastLine="0" shrinkToFit="0" readingOrder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numFmt numFmtId="167" formatCode="#,##0.00_ ;[Red]\-#,##0.00\ "/>
      <alignment horizontal="right" vertical="bottom" textRotation="0" wrapText="0" indent="0" justifyLastLine="0" shrinkToFit="0" readingOrder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numFmt numFmtId="167" formatCode="#,##0.00_ ;[Red]\-#,##0.00\ "/>
      <alignment horizontal="right" vertical="bottom" textRotation="0" wrapText="0" indent="0" justifyLastLine="0" shrinkToFit="0" readingOrder="0"/>
    </dxf>
    <dxf>
      <protection locked="1" hidden="0"/>
    </dxf>
    <dxf>
      <protection locked="1" hidden="0"/>
    </dxf>
    <dxf>
      <protection locked="1" hidden="0"/>
    </dxf>
    <dxf>
      <font>
        <color rgb="FFDA0000"/>
      </font>
    </dxf>
    <dxf>
      <font>
        <color rgb="FFDA0000"/>
      </font>
    </dxf>
    <dxf>
      <fill>
        <patternFill>
          <bgColor theme="5" tint="0.79998168889431442"/>
        </patternFill>
      </fill>
    </dxf>
    <dxf>
      <font>
        <b val="0"/>
        <i val="0"/>
        <color theme="1"/>
      </font>
      <fill>
        <patternFill patternType="solid">
          <fgColor theme="4"/>
          <bgColor theme="5" tint="0.79998168889431442"/>
        </patternFill>
      </fill>
      <border>
        <top style="thin">
          <color theme="0"/>
        </top>
      </border>
    </dxf>
    <dxf>
      <font>
        <color theme="3"/>
      </font>
      <fill>
        <patternFill patternType="solid">
          <fgColor theme="4"/>
          <bgColor theme="7" tint="0.39994506668294322"/>
        </patternFill>
      </fill>
      <border>
        <bottom style="thin">
          <color theme="0"/>
        </bottom>
      </border>
    </dxf>
    <dxf>
      <font>
        <b val="0"/>
        <i val="0"/>
        <color theme="1"/>
      </font>
      <fill>
        <patternFill patternType="solid">
          <fgColor auto="1"/>
          <bgColor theme="6" tint="0.7999511703848384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PivotStyle="PivotStyleLight16">
    <tableStyle name="Monatsbudget" pivot="0" count="4">
      <tableStyleElement type="wholeTable" dxfId="55"/>
      <tableStyleElement type="headerRow" dxfId="54"/>
      <tableStyleElement type="totalRow" dxfId="53"/>
      <tableStyleElement type="lastColumn" dxfId="5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>
                <a:solidFill>
                  <a:schemeClr val="tx2">
                    <a:lumMod val="75000"/>
                  </a:schemeClr>
                </a:solidFill>
                <a:latin typeface="+mj-lt"/>
                <a:ea typeface=""/>
                <a:cs typeface=""/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  <a:latin typeface="+mj-lt"/>
              </a:rPr>
              <a:t>BUDGETÜBERSICHT</a:t>
            </a:r>
          </a:p>
        </c:rich>
      </c:tx>
      <c:layout>
        <c:manualLayout>
          <c:xMode val="edge"/>
          <c:yMode val="edge"/>
          <c:x val="1.2136514266859885E-3"/>
          <c:y val="1.214056576261301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Monatsbudgetübersicht!$B$5</c:f>
              <c:strCache>
                <c:ptCount val="1"/>
                <c:pt idx="0">
                  <c:v>Einkünfte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Monatsbudgetübersicht!$C$4:$D$4</c:f>
              <c:strCache>
                <c:ptCount val="2"/>
                <c:pt idx="0">
                  <c:v>GESCHÄTZT</c:v>
                </c:pt>
                <c:pt idx="1">
                  <c:v>TATSÄCHLICH</c:v>
                </c:pt>
              </c:strCache>
            </c:strRef>
          </c:cat>
          <c:val>
            <c:numRef>
              <c:f>Monatsbudgetübersicht!$C$5:$D$5</c:f>
              <c:numCache>
                <c:formatCode>#,##0.00_ ;[Red]\-#,##0.00\ </c:formatCode>
                <c:ptCount val="2"/>
                <c:pt idx="0">
                  <c:v>63300</c:v>
                </c:pt>
                <c:pt idx="1">
                  <c:v>57450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5-4A55-9ED8-2FD455C5FA84}"/>
            </c:ext>
          </c:extLst>
        </c:ser>
        <c:ser>
          <c:idx val="1"/>
          <c:order val="1"/>
          <c:tx>
            <c:strRef>
              <c:f>Monatsbudgetübersicht!$B$6</c:f>
              <c:strCache>
                <c:ptCount val="1"/>
                <c:pt idx="0">
                  <c:v>Ausgaben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Monatsbudgetübersicht!$C$4:$D$4</c:f>
              <c:strCache>
                <c:ptCount val="2"/>
                <c:pt idx="0">
                  <c:v>GESCHÄTZT</c:v>
                </c:pt>
                <c:pt idx="1">
                  <c:v>TATSÄCHLICH</c:v>
                </c:pt>
              </c:strCache>
            </c:strRef>
          </c:cat>
          <c:val>
            <c:numRef>
              <c:f>Monatsbudgetübersicht!$C$6:$D$6</c:f>
              <c:numCache>
                <c:formatCode>#,##0.00_ ;[Red]\-#,##0.00\ </c:formatCode>
                <c:ptCount val="2"/>
                <c:pt idx="0">
                  <c:v>54500</c:v>
                </c:pt>
                <c:pt idx="1">
                  <c:v>49630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5-4A55-9ED8-2FD455C5F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42567104"/>
        <c:axId val="742571024"/>
      </c:barChart>
      <c:catAx>
        <c:axId val="74256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  <a:alpha val="25000"/>
              </a:schemeClr>
            </a:solidFill>
          </a:ln>
        </c:spPr>
        <c:txPr>
          <a:bodyPr/>
          <a:lstStyle/>
          <a:p>
            <a:pPr>
              <a:defRPr sz="1100">
                <a:solidFill>
                  <a:schemeClr val="tx1"/>
                </a:solidFill>
              </a:defRPr>
            </a:pPr>
            <a:endParaRPr lang="de-DE"/>
          </a:p>
        </c:txPr>
        <c:crossAx val="742571024"/>
        <c:crosses val="autoZero"/>
        <c:auto val="1"/>
        <c:lblAlgn val="ctr"/>
        <c:lblOffset val="100"/>
        <c:noMultiLvlLbl val="0"/>
      </c:catAx>
      <c:valAx>
        <c:axId val="74257102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  <a:alpha val="25000"/>
                </a:schemeClr>
              </a:solidFill>
            </a:ln>
          </c:spPr>
        </c:majorGridlines>
        <c:numFmt formatCode="#,##0_ ;[Red]\-#,##0\ " sourceLinked="0"/>
        <c:majorTickMark val="out"/>
        <c:minorTickMark val="none"/>
        <c:tickLblPos val="nextTo"/>
        <c:spPr>
          <a:ln w="3175">
            <a:noFill/>
          </a:ln>
        </c:spPr>
        <c:txPr>
          <a:bodyPr/>
          <a:lstStyle/>
          <a:p>
            <a:pPr>
              <a:defRPr sz="1100">
                <a:solidFill>
                  <a:schemeClr val="tx1"/>
                </a:solidFill>
              </a:defRPr>
            </a:pPr>
            <a:endParaRPr lang="de-DE"/>
          </a:p>
        </c:txPr>
        <c:crossAx val="742567104"/>
        <c:crosses val="autoZero"/>
        <c:crossBetween val="between"/>
      </c:valAx>
      <c:spPr>
        <a:effectLst/>
      </c:spPr>
    </c:plotArea>
    <c:legend>
      <c:legendPos val="t"/>
      <c:layout>
        <c:manualLayout>
          <c:xMode val="edge"/>
          <c:yMode val="edge"/>
          <c:x val="5.4584778809454041E-3"/>
          <c:y val="7.7102167784582482E-2"/>
          <c:w val="0.19535899415238547"/>
          <c:h val="6.1405072993619622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j-lt"/>
              <a:ea typeface=""/>
              <a:cs typeface="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279762</xdr:colOff>
      <xdr:row>8</xdr:row>
      <xdr:rowOff>19051</xdr:rowOff>
    </xdr:from>
    <xdr:to>
      <xdr:col>4</xdr:col>
      <xdr:colOff>1438275</xdr:colOff>
      <xdr:row>8</xdr:row>
      <xdr:rowOff>4133851</xdr:rowOff>
    </xdr:to>
    <xdr:graphicFrame macro="">
      <xdr:nvGraphicFramePr>
        <xdr:cNvPr id="3" name="BudgetÜbersicht" descr="Übersichts-Balkendiagramm, das die geschätzten Werte für Einkünfte und Ausgaben den Istwerten gegenüberstellt.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Summen" displayName="Summen" ref="B4:E7" totalsRowCount="1" headerRowDxfId="49" dataDxfId="48" totalsRowDxfId="47">
  <autoFilter ref="B4:E6">
    <filterColumn colId="0" hiddenButton="1"/>
    <filterColumn colId="1" hiddenButton="1"/>
    <filterColumn colId="2" hiddenButton="1"/>
    <filterColumn colId="3" hiddenButton="1"/>
  </autoFilter>
  <tableColumns count="4">
    <tableColumn id="1" name="BUDGETSUMMEN" totalsRowLabel="Saldo (Einkünfte minus Ausgaben)"/>
    <tableColumn id="2" name="GESCHÄTZT" totalsRowFunction="custom" totalsRowDxfId="46">
      <totalsRowFormula>C5-C6</totalsRowFormula>
    </tableColumn>
    <tableColumn id="3" name="TATSÄCHLICH" totalsRowFunction="custom" dataDxfId="45" totalsRowDxfId="44">
      <totalsRowFormula>D5-D6</totalsRowFormula>
    </tableColumn>
    <tableColumn id="4" name="DIFFERENZ" totalsRowFunction="custom" dataDxfId="43" totalsRowDxfId="42">
      <calculatedColumnFormula>Summen[[#This Row],[TATSÄCHLICH]]-Summen[[#This Row],[GESCHÄTZT]]</calculatedColumnFormula>
      <totalsRowFormula>Summen[[#Totals],[TATSÄCHLICH]]-Summen[[#Totals],[GESCHÄTZT]]</totalsRowFormula>
    </tableColumn>
  </tableColumns>
  <tableStyleInfo name="Monatsbudget" showFirstColumn="0" showLastColumn="1" showRowStripes="0" showColumnStripes="0"/>
  <extLst>
    <ext xmlns:x14="http://schemas.microsoft.com/office/spreadsheetml/2009/9/main" uri="{504A1905-F514-4f6f-8877-14C23A59335A}">
      <x14:table altTextSummary="Budgetsummen, geschätzte und tatsächliche Einkünfte und Ausgaben und Differenz werden in dieser Tabelle automatisch aktualisiert."/>
    </ext>
  </extLst>
</table>
</file>

<file path=xl/tables/table2.xml><?xml version="1.0" encoding="utf-8"?>
<table xmlns="http://schemas.openxmlformats.org/spreadsheetml/2006/main" id="1" name="Top5Ausgaben" displayName="Top5Ausgaben" ref="B11:E17" totalsRowCount="1" headerRowDxfId="41" dataDxfId="40" totalsRowDxfId="39">
  <tableColumns count="4">
    <tableColumn id="1" name="AUSGABE" totalsRowLabel="Ergebnis" dataDxfId="38">
      <calculatedColumnFormula>INDEX(#REF!,MATCH(Top5Ausgaben[[#This Row],[BETRAG]],#REF!,0),1)</calculatedColumnFormula>
    </tableColumn>
    <tableColumn id="2" name="BETRAG" totalsRowFunction="sum" dataDxfId="37" totalsRowDxfId="36"/>
    <tableColumn id="3" name="% DER AUSGABEN" totalsRowFunction="sum" dataDxfId="35" totalsRowDxfId="34">
      <calculatedColumnFormula>Top5Ausgaben[[#This Row],[BETRAG]]/$D$6</calculatedColumnFormula>
    </tableColumn>
    <tableColumn id="4" name="15 % ABZUG" totalsRowFunction="sum" dataDxfId="33" totalsRowDxfId="32">
      <calculatedColumnFormula>Top5Ausgaben[[#This Row],[BETRAG]]*0.15</calculatedColumnFormula>
    </tableColumn>
  </tableColumns>
  <tableStyleInfo name="Monatsbudget" showFirstColumn="0" showLastColumn="0" showRowStripes="0" showColumnStripes="0"/>
  <extLst>
    <ext xmlns:x14="http://schemas.microsoft.com/office/spreadsheetml/2009/9/main" uri="{504A1905-F514-4f6f-8877-14C23A59335A}">
      <x14:table altTextSummary="Die fünf größten Posten für Betriebsausgaben, Beträge, prozentuale Anteile an den Ausgaben und 15 % Abzug werden in dieser Tabelle automatisch aktualisiert."/>
    </ext>
  </extLst>
</table>
</file>

<file path=xl/tables/table3.xml><?xml version="1.0" encoding="utf-8"?>
<table xmlns="http://schemas.openxmlformats.org/spreadsheetml/2006/main" id="3" name="Einnahmen" displayName="Einnahmen" ref="B4:F8" totalsRowCount="1" headerRowDxfId="30" dataDxfId="29" totalsRowDxfId="28">
  <autoFilter ref="B4:F7"/>
  <tableColumns count="5">
    <tableColumn id="1" name="EINKÜNFTE" totalsRowLabel="Einkünfte gesamt"/>
    <tableColumn id="2" name="GESCHÄTZT" totalsRowFunction="sum" dataDxfId="27"/>
    <tableColumn id="3" name="TATSÄCHLICH" totalsRowFunction="sum" dataDxfId="26" totalsRowDxfId="25"/>
    <tableColumn id="5" name="TOP 5-BETRAG" dataDxfId="24" totalsRowDxfId="23">
      <calculatedColumnFormula>Einnahmen[[#This Row],[TATSÄCHLICH]]+(10^-6)*ROW(Einnahmen[[#This Row],[TATSÄCHLICH]])</calculatedColumnFormula>
    </tableColumn>
    <tableColumn id="4" name="DIFFERENZ" totalsRowFunction="sum" dataDxfId="22" totalsRowDxfId="21">
      <calculatedColumnFormula>Einnahmen[[#This Row],[TATSÄCHLICH]]-Einnahmen[[#This Row],[GESCHÄTZT]]</calculatedColumnFormula>
    </tableColumn>
  </tableColumns>
  <tableStyleInfo name="Monatsbudget" showFirstColumn="0" showLastColumn="1" showRowStripes="0" showColumnStripes="0"/>
  <extLst>
    <ext xmlns:x14="http://schemas.microsoft.com/office/spreadsheetml/2009/9/main" uri="{504A1905-F514-4f6f-8877-14C23A59335A}">
      <x14:table altTextSummary="Geben Sie die monatlichen Einkünfte mit Schätz- und Istwerten in dieser Tabelle ein. Die Differenz wird automatisch berechnet."/>
    </ext>
  </extLst>
</table>
</file>

<file path=xl/tables/table4.xml><?xml version="1.0" encoding="utf-8"?>
<table xmlns="http://schemas.openxmlformats.org/spreadsheetml/2006/main" id="7" name="Personalkosten" displayName="Personalkosten" ref="B4:F8" totalsRowCount="1" headerRowDxfId="19" dataDxfId="18" totalsRowDxfId="17">
  <autoFilter ref="B4:F7"/>
  <tableColumns count="5">
    <tableColumn id="1" name="PERSÖNLICHE AUSGABEN" totalsRowLabel="Persönliche Ausgaben gesamt"/>
    <tableColumn id="2" name="GESCHÄTZT" totalsRowFunction="sum" dataDxfId="16" totalsRowDxfId="15"/>
    <tableColumn id="3" name="TATSÄCHLICH" totalsRowFunction="sum" dataDxfId="14" totalsRowDxfId="13"/>
    <tableColumn id="4" name="TOP 5-BETRAG" dataDxfId="12" totalsRowDxfId="11">
      <calculatedColumnFormula>Personalkosten[[#This Row],[TATSÄCHLICH]]+(10^-6)*ROW(Personalkosten[[#This Row],[TATSÄCHLICH]])</calculatedColumnFormula>
    </tableColumn>
    <tableColumn id="5" name="DIFFERENZ" totalsRowFunction="sum" dataDxfId="10" totalsRowDxfId="9">
      <calculatedColumnFormula>Personalkosten[[#This Row],[GESCHÄTZT]]-Personalkosten[[#This Row],[TATSÄCHLICH]]</calculatedColumnFormula>
    </tableColumn>
  </tableColumns>
  <tableStyleInfo name="Monatsbudget" showFirstColumn="0" showLastColumn="1" showRowStripes="0" showColumnStripes="0"/>
  <extLst>
    <ext xmlns:x14="http://schemas.microsoft.com/office/spreadsheetml/2009/9/main" uri="{504A1905-F514-4f6f-8877-14C23A59335A}">
      <x14:table altTextSummary="Geben Sie die Personalkosten mit Schätz- und Istwerten in dieser Tabelle ein. Die Differenz wird automatisch berechnet."/>
    </ext>
  </extLst>
</table>
</file>

<file path=xl/tables/table5.xml><?xml version="1.0" encoding="utf-8"?>
<table xmlns="http://schemas.openxmlformats.org/spreadsheetml/2006/main" id="9" name="Betriebsausgaben" displayName="Betriebsausgaben" ref="B4:F25" totalsRowCount="1" headerRowDxfId="7" dataDxfId="6" totalsRowDxfId="5">
  <autoFilter ref="B4:F24"/>
  <sortState ref="B12:F32">
    <sortCondition ref="B16:B37"/>
  </sortState>
  <tableColumns count="5">
    <tableColumn id="1" name="BETRIEBSAUSGABEN" totalsRowLabel="Summe Betriebsausgaben" totalsRowDxfId="4"/>
    <tableColumn id="2" name="GESCHÄTZT" totalsRowFunction="sum" totalsRowDxfId="3"/>
    <tableColumn id="3" name="TATSÄCHLICH" totalsRowFunction="sum" totalsRowDxfId="2"/>
    <tableColumn id="5" name="TOP 5-BETRAG" totalsRowDxfId="1">
      <calculatedColumnFormula>Betriebsausgaben[[#This Row],[TATSÄCHLICH]]+(10^-6)*ROW(Betriebsausgaben[[#This Row],[TATSÄCHLICH]])</calculatedColumnFormula>
    </tableColumn>
    <tableColumn id="4" name="DIFFERENZ" totalsRowFunction="sum" totalsRowDxfId="0">
      <calculatedColumnFormula>Betriebsausgaben[[#This Row],[GESCHÄTZT]]-Betriebsausgaben[[#This Row],[TATSÄCHLICH]]</calculatedColumnFormula>
    </tableColumn>
  </tableColumns>
  <tableStyleInfo name="Monatsbudget" showFirstColumn="0" showLastColumn="1" showRowStripes="0" showColumnStripes="0"/>
  <extLst>
    <ext xmlns:x14="http://schemas.microsoft.com/office/spreadsheetml/2009/9/main" uri="{504A1905-F514-4f6f-8877-14C23A59335A}">
      <x14:table altTextSummary="Geben Sie die Betriebsausgaben mit Schätz- und Istwerten in dieser Tabelle ein. Die Differenz wird automatisch berechnet."/>
    </ext>
  </extLst>
</table>
</file>

<file path=xl/theme/theme1.xml><?xml version="1.0" encoding="utf-8"?>
<a:theme xmlns:a="http://schemas.openxmlformats.org/drawingml/2006/main" name="Thatch">
  <a:themeElements>
    <a:clrScheme name="Small Business Budget">
      <a:dk1>
        <a:sysClr val="windowText" lastClr="000000"/>
      </a:dk1>
      <a:lt1>
        <a:sysClr val="window" lastClr="FFFFFF"/>
      </a:lt1>
      <a:dk2>
        <a:srgbClr val="355A61"/>
      </a:dk2>
      <a:lt2>
        <a:srgbClr val="DBE3E9"/>
      </a:lt2>
      <a:accent1>
        <a:srgbClr val="62799E"/>
      </a:accent1>
      <a:accent2>
        <a:srgbClr val="B3C035"/>
      </a:accent2>
      <a:accent3>
        <a:srgbClr val="908F74"/>
      </a:accent3>
      <a:accent4>
        <a:srgbClr val="7EA67F"/>
      </a:accent4>
      <a:accent5>
        <a:srgbClr val="5588A5"/>
      </a:accent5>
      <a:accent6>
        <a:srgbClr val="559592"/>
      </a:accent6>
      <a:hlink>
        <a:srgbClr val="66AACD"/>
      </a:hlink>
      <a:folHlink>
        <a:srgbClr val="809DB3"/>
      </a:folHlink>
    </a:clrScheme>
    <a:fontScheme name="Small Business Budget">
      <a:majorFont>
        <a:latin typeface="Gill Sans MT"/>
        <a:ea typeface=""/>
        <a:cs typeface=""/>
      </a:majorFont>
      <a:minorFont>
        <a:latin typeface="Gill Sans MT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0.79998168889431442"/>
    <pageSetUpPr autoPageBreaks="0" fitToPage="1"/>
  </sheetPr>
  <dimension ref="A1:F17"/>
  <sheetViews>
    <sheetView showGridLines="0" tabSelected="1" topLeftCell="A3" zoomScaleNormal="100" workbookViewId="0">
      <selection activeCell="E5" sqref="E5"/>
    </sheetView>
  </sheetViews>
  <sheetFormatPr baseColWidth="10" defaultColWidth="9" defaultRowHeight="16.5" customHeight="1" x14ac:dyDescent="0.35"/>
  <cols>
    <col min="1" max="1" width="4.125" style="5" customWidth="1"/>
    <col min="2" max="2" width="41.625" style="5" customWidth="1"/>
    <col min="3" max="5" width="19" style="5" customWidth="1"/>
    <col min="6" max="6" width="4.125" style="5" customWidth="1"/>
    <col min="7" max="7" width="4.125" customWidth="1"/>
  </cols>
  <sheetData>
    <row r="1" spans="1:6" ht="31.5" customHeight="1" x14ac:dyDescent="0.5">
      <c r="A1" s="2"/>
      <c r="B1" s="1" t="s">
        <v>0</v>
      </c>
      <c r="C1"/>
      <c r="D1"/>
      <c r="E1"/>
      <c r="F1"/>
    </row>
    <row r="2" spans="1:6" ht="42" customHeight="1" x14ac:dyDescent="1">
      <c r="A2" s="2"/>
      <c r="B2" s="27" t="s">
        <v>1</v>
      </c>
      <c r="C2" s="27"/>
      <c r="D2" s="27"/>
      <c r="E2" s="26" t="s">
        <v>13</v>
      </c>
      <c r="F2" s="26"/>
    </row>
    <row r="3" spans="1:6" ht="15" customHeight="1" x14ac:dyDescent="0.35"/>
    <row r="4" spans="1:6" s="4" customFormat="1" ht="21.75" customHeight="1" x14ac:dyDescent="0.35">
      <c r="A4" s="3"/>
      <c r="B4" s="14" t="s">
        <v>2</v>
      </c>
      <c r="C4" s="19" t="s">
        <v>9</v>
      </c>
      <c r="D4" s="19" t="s">
        <v>11</v>
      </c>
      <c r="E4" s="19" t="s">
        <v>14</v>
      </c>
      <c r="F4" s="3"/>
    </row>
    <row r="5" spans="1:6" ht="17.25" x14ac:dyDescent="0.35">
      <c r="B5" t="s">
        <v>3</v>
      </c>
      <c r="C5" s="20">
        <f>Einnahmen[[#Totals],[GESCHÄTZT]]</f>
        <v>63300</v>
      </c>
      <c r="D5" s="20">
        <f>Einnahmen[[#Totals],[TATSÄCHLICH]]</f>
        <v>57450</v>
      </c>
      <c r="E5" s="22">
        <f>Summen[[#This Row],[TATSÄCHLICH]]-Summen[[#This Row],[GESCHÄTZT]]</f>
        <v>-5850</v>
      </c>
    </row>
    <row r="6" spans="1:6" ht="17.25" x14ac:dyDescent="0.35">
      <c r="B6" t="s">
        <v>4</v>
      </c>
      <c r="C6" s="20">
        <f>Betriebsausgaben[[#Totals],[GESCHÄTZT]]+Personalkosten[[#Totals],[GESCHÄTZT]]</f>
        <v>54500</v>
      </c>
      <c r="D6" s="20">
        <f>Betriebsausgaben[[#Totals],[TATSÄCHLICH]]+Personalkosten[[#Totals],[TATSÄCHLICH]]</f>
        <v>49630</v>
      </c>
      <c r="E6" s="22">
        <f>Summen[[#This Row],[TATSÄCHLICH]]-Summen[[#This Row],[GESCHÄTZT]]</f>
        <v>-4870</v>
      </c>
    </row>
    <row r="7" spans="1:6" ht="17.25" x14ac:dyDescent="0.35">
      <c r="B7" t="s">
        <v>5</v>
      </c>
      <c r="C7" s="23">
        <f>C5-C6</f>
        <v>8800</v>
      </c>
      <c r="D7" s="23">
        <f>D5-D6</f>
        <v>7820</v>
      </c>
      <c r="E7" s="24">
        <f>Summen[[#Totals],[TATSÄCHLICH]]-Summen[[#Totals],[GESCHÄTZT]]</f>
        <v>-980</v>
      </c>
    </row>
    <row r="9" spans="1:6" ht="335.45" customHeight="1" x14ac:dyDescent="0.35">
      <c r="A9"/>
      <c r="B9" s="28" t="s">
        <v>6</v>
      </c>
      <c r="C9" s="28"/>
      <c r="D9" s="28"/>
      <c r="E9" s="28"/>
      <c r="F9"/>
    </row>
    <row r="10" spans="1:6" ht="16.5" customHeight="1" x14ac:dyDescent="0.35">
      <c r="B10" s="6" t="s">
        <v>7</v>
      </c>
      <c r="C10" s="7"/>
      <c r="D10" s="7"/>
      <c r="E10" s="7"/>
    </row>
    <row r="11" spans="1:6" ht="21.75" customHeight="1" x14ac:dyDescent="0.35">
      <c r="B11" s="14" t="s">
        <v>8</v>
      </c>
      <c r="C11" s="19" t="s">
        <v>10</v>
      </c>
      <c r="D11" s="19" t="s">
        <v>12</v>
      </c>
      <c r="E11" s="19" t="s">
        <v>15</v>
      </c>
    </row>
    <row r="12" spans="1:6" ht="17.25" x14ac:dyDescent="0.35">
      <c r="B12" s="16" t="str">
        <f>INDEX(Betriebsausgaben[],MATCH(Top5Ausgaben[[#This Row],[BETRAG]],Betriebsausgaben[TOP 5-BETRAG],0),1)</f>
        <v>Wartung und Reparaturen</v>
      </c>
      <c r="C12" s="17">
        <f>LARGE(Betriebsausgaben[TOP 5-BETRAG],1)</f>
        <v>4600.0000140000002</v>
      </c>
      <c r="D12" s="18">
        <f>Top5Ausgaben[[#This Row],[BETRAG]]/$D$6</f>
        <v>9.2685875760628658E-2</v>
      </c>
      <c r="E12" s="17">
        <f>Top5Ausgaben[[#This Row],[BETRAG]]*0.15</f>
        <v>690.00000209999996</v>
      </c>
    </row>
    <row r="13" spans="1:6" ht="17.25" x14ac:dyDescent="0.35">
      <c r="B13" s="16" t="str">
        <f>INDEX(Betriebsausgaben[],MATCH(Top5Ausgaben[[#This Row],[BETRAG]],Betriebsausgaben[TOP 5-BETRAG],0),1)</f>
        <v>Betriebsmittel</v>
      </c>
      <c r="C13" s="17">
        <f>LARGE(Betriebsausgaben[TOP 5-BETRAG],2)</f>
        <v>4500.0000200000004</v>
      </c>
      <c r="D13" s="18">
        <f>Top5Ausgaben[[#This Row],[BETRAG]]/$D$6</f>
        <v>9.0670965545033261E-2</v>
      </c>
      <c r="E13" s="17">
        <f>Top5Ausgaben[[#This Row],[BETRAG]]*0.15</f>
        <v>675.00000299999999</v>
      </c>
    </row>
    <row r="14" spans="1:6" ht="17.25" x14ac:dyDescent="0.35">
      <c r="B14" s="16" t="str">
        <f>INDEX(Betriebsausgaben[],MATCH(Top5Ausgaben[[#This Row],[BETRAG]],Betriebsausgaben[TOP 5-BETRAG],0),1)</f>
        <v>Miete oder Hypothek</v>
      </c>
      <c r="C14" s="17">
        <f>LARGE(Betriebsausgaben[TOP 5-BETRAG],3)</f>
        <v>4500.0000170000003</v>
      </c>
      <c r="D14" s="18">
        <f>Top5Ausgaben[[#This Row],[BETRAG]]/$D$6</f>
        <v>9.0670965484585947E-2</v>
      </c>
      <c r="E14" s="17">
        <f>Top5Ausgaben[[#This Row],[BETRAG]]*0.15</f>
        <v>675.00000254999998</v>
      </c>
    </row>
    <row r="15" spans="1:6" ht="17.25" x14ac:dyDescent="0.35">
      <c r="B15" s="16" t="str">
        <f>INDEX(Betriebsausgaben[],MATCH(Top5Ausgaben[[#This Row],[BETRAG]],Betriebsausgaben[TOP 5-BETRAG],0),1)</f>
        <v>Steuern</v>
      </c>
      <c r="C15" s="17">
        <f>LARGE(Betriebsausgaben[TOP 5-BETRAG],4)</f>
        <v>3200.0000209999998</v>
      </c>
      <c r="D15" s="18">
        <f>Top5Ausgaben[[#This Row],[BETRAG]]/$D$6</f>
        <v>6.4477131190812012E-2</v>
      </c>
      <c r="E15" s="17">
        <f>Top5Ausgaben[[#This Row],[BETRAG]]*0.15</f>
        <v>480.00000314999994</v>
      </c>
    </row>
    <row r="16" spans="1:6" ht="17.25" x14ac:dyDescent="0.35">
      <c r="B16" s="16" t="str">
        <f>INDEX(Betriebsausgaben[],MATCH(Top5Ausgaben[[#This Row],[BETRAG]],Betriebsausgaben[TOP 5-BETRAG],0),1)</f>
        <v>Werbung</v>
      </c>
      <c r="C16" s="17">
        <f>LARGE(Betriebsausgaben[TOP 5-BETRAG],5)</f>
        <v>2500.0000049999999</v>
      </c>
      <c r="D16" s="18">
        <f>Top5Ausgaben[[#This Row],[BETRAG]]/$D$6</f>
        <v>5.037275851299617E-2</v>
      </c>
      <c r="E16" s="17">
        <f>Top5Ausgaben[[#This Row],[BETRAG]]*0.15</f>
        <v>375.00000074999997</v>
      </c>
    </row>
    <row r="17" spans="2:5" ht="17.25" x14ac:dyDescent="0.35">
      <c r="B17" t="s">
        <v>49</v>
      </c>
      <c r="C17" s="13">
        <f>SUBTOTAL(109,Top5Ausgaben[BETRAG])</f>
        <v>19300.000077000004</v>
      </c>
      <c r="D17" s="25">
        <f>SUBTOTAL(109,Top5Ausgaben[% DER AUSGABEN])</f>
        <v>0.38887769649405601</v>
      </c>
      <c r="E17" s="13">
        <f>SUBTOTAL(109,Top5Ausgaben[15 % ABZUG])</f>
        <v>2895.0000115499997</v>
      </c>
    </row>
  </sheetData>
  <sheetProtection insertColumns="0" insertRows="0" deleteColumns="0" deleteRows="0" selectLockedCells="1" autoFilter="0"/>
  <mergeCells count="3">
    <mergeCell ref="E2:F2"/>
    <mergeCell ref="B2:D2"/>
    <mergeCell ref="B9:E9"/>
  </mergeCells>
  <conditionalFormatting sqref="C10:E65 C5:E8">
    <cfRule type="cellIs" dxfId="51" priority="2" operator="lessThan">
      <formula>0</formula>
    </cfRule>
  </conditionalFormatting>
  <conditionalFormatting sqref="D12:E17">
    <cfRule type="cellIs" dxfId="50" priority="1" operator="lessThan">
      <formula>0</formula>
    </cfRule>
  </conditionalFormatting>
  <dataValidations count="21">
    <dataValidation type="custom" allowBlank="1" showInputMessage="1" showErrorMessage="1" errorTitle="WARNUNG" error="Diese Zelle wird automatisch ausgefüllt und darf nicht überschrieben werden. Das Überschreiben führt zum Verlust der Berechnungen auf diesem Arbeitsblatt." sqref="D13 D15:D16 C5:E6">
      <formula1>LEN(C5)=""</formula1>
    </dataValidation>
    <dataValidation type="custom" allowBlank="1" showInputMessage="1" showErrorMessage="1" errorTitle="WARNUNG" error="Diese Zelle wird automatisch ausgefüllt und darf nicht überschrieben werden. Das Überschreiben dieser Zelle führt zum Verlust der Berechnungen auf diesem Arbeitsblatt. " sqref="E16">
      <formula1>LEN(E16:E17)=""</formula1>
    </dataValidation>
    <dataValidation type="custom" allowBlank="1" showInputMessage="1" showErrorMessage="1" errorTitle="WARNUNG" error="Diese Zelle wird automatisch ausgefüllt und darf nicht überschrieben werden. Das Überschreiben dieser Zelle führt zum Verlust der Berechnungen auf diesem Arbeitsblatt. " sqref="E12">
      <formula1>LEN(E12:E17)=""</formula1>
    </dataValidation>
    <dataValidation type="custom" allowBlank="1" showInputMessage="1" showErrorMessage="1" errorTitle="WARNUNG" error="Diese Zelle wird automatisch ausgefüllt und darf nicht überschrieben werden. Das Überschreiben führt zum Verlust der Berechnungen auf diesem Arbeitsblatt." sqref="C12:D12 C13:C16">
      <formula1>LEN(C12:C17)=""</formula1>
    </dataValidation>
    <dataValidation type="custom" allowBlank="1" showInputMessage="1" showErrorMessage="1" errorTitle="WARNUNG" error="Diese Zelle wird automatisch ausgefüllt und darf nicht überschrieben werden. Das Überschreiben führt zum Verlust der Berechnungen auf diesem Arbeitsblatt." sqref="D14">
      <formula1>LEN(D13:D17)=""</formula1>
    </dataValidation>
    <dataValidation type="custom" allowBlank="1" showInputMessage="1" showErrorMessage="1" errorTitle="WARNUNG" error="Diese Zelle wird automatisch ausgefüllt und darf nicht überschrieben werden. Das Überschreiben dieser Zelle führt zum Verlust der Berechnungen auf diesem Arbeitsblatt. " sqref="E13">
      <formula1>LEN(E13:E17)=""</formula1>
    </dataValidation>
    <dataValidation allowBlank="1" showInputMessage="1" showErrorMessage="1" prompt="Erstellen Sie in dieser Arbeitsmappe ein monatliches Geschäftsbudget. Die Übersicht befindet sich in diesem Arbeitsblatt. Geben Sie die Details in &quot;Monatseinkünfte&quot;, &quot;Personalkosten&quot; und &quot;Betriebsausgaben&quot; auf den entsprechenden Arbeitsblättern ein." sqref="A1"/>
    <dataValidation allowBlank="1" showInputMessage="1" showErrorMessage="1" prompt="Geben Sie in dieser Zelle den Firmennamen ein." sqref="B1"/>
    <dataValidation allowBlank="1" showInputMessage="1" showErrorMessage="1" prompt="Geben Sie in dieser Zelle das Datum ein. Das Budgetübersichtsdiagramm befindet sich in Zelle C9." sqref="E2:F2"/>
    <dataValidation allowBlank="1" showInputMessage="1" showErrorMessage="1" prompt="Die Budgetsummen für Einkünfte uns Ausgaben mit Schätz- und Istwerten werden aus den auf den anderen Arbeitsblättern eingegebenen Beträgen automatisch berechnet. Saldo und Differenz werden automatisch angepasst." sqref="B4"/>
    <dataValidation allowBlank="1" showInputMessage="1" showErrorMessage="1" prompt="Geschätzte Summen werden in dieser Spalte unter dieser Überschrift automatisch berechnet." sqref="C4"/>
    <dataValidation allowBlank="1" showInputMessage="1" showErrorMessage="1" prompt="Die tatsächlichen Summen werden in dieser Spalte unter dieser Überschrift automatisch berechnet." sqref="D4"/>
    <dataValidation allowBlank="1" showInputMessage="1" showErrorMessage="1" prompt="Die Differenz zwischen geschätzten und tatsächlichen Summen wird in dieser Spalte unter dieser Überschrift automatisch berechnet." sqref="E4"/>
    <dataValidation allowBlank="1" showInputMessage="1" showErrorMessage="1" prompt="Die 5 höchsten Betriebsausgaben werden in der Tabelle unten automatisch aktualisiert." sqref="B10"/>
    <dataValidation allowBlank="1" showInputMessage="1" showErrorMessage="1" prompt="Die 5 höchsten Positionen für Ausgaben werden in dieser Spalte unter dieser Überschrift automatisch aktualisiert." sqref="B11"/>
    <dataValidation allowBlank="1" showInputMessage="1" showErrorMessage="1" prompt="Die Menge wird in dieser Spalte unter dieser Überschrift automatisch aktualisiert." sqref="C11"/>
    <dataValidation allowBlank="1" showInputMessage="1" showErrorMessage="1" prompt="Der prozentuale Anteil an den Ausgaben wird in dieser Spalte unter dieser Überschrift automatisch berechnet." sqref="D11"/>
    <dataValidation allowBlank="1" showInputMessage="1" showErrorMessage="1" prompt="Der Betrag für 15 Prozent Abzug wird in dieser Spalte unter dieser Überschrift automatisch berechnet." sqref="E11"/>
    <dataValidation allowBlank="1" showInputMessage="1" showErrorMessage="1" prompt="In dieser Zelle befindet sich der Titel dieses Arbeitsblatts. Geben Sie das Datum in der Zelle rechts ein. Die Budgetsummen werden in der Tabelle &quot;Summen&quot; ab Zelle B4 automatisch berechnet." sqref="B2:D2"/>
    <dataValidation type="custom" allowBlank="1" showInputMessage="1" showErrorMessage="1" errorTitle="WARNUNG" error="Diese Zelle wird automatisch ausgefüllt und darf nicht überschrieben werden. Das Überschreiben dieser Zelle führt zum Verlust der Berechnungen auf diesem Arbeitsblatt. " sqref="E14">
      <formula1>LEN(E14:E17)=""</formula1>
    </dataValidation>
    <dataValidation type="custom" allowBlank="1" showInputMessage="1" showErrorMessage="1" errorTitle="WARNUNG" error="Diese Zelle wird automatisch ausgefüllt und darf nicht überschrieben werden. Das Überschreiben dieser Zelle führt zum Verlust der Berechnungen auf diesem Arbeitsblatt. " sqref="E15">
      <formula1>LEN(E15:E17)=""</formula1>
    </dataValidation>
  </dataValidations>
  <printOptions horizontalCentered="1"/>
  <pageMargins left="0.25" right="0.25" top="0.25" bottom="0.25" header="0" footer="0"/>
  <pageSetup paperSize="9" fitToHeight="0" orientation="portrait" r:id="rId1"/>
  <headerFooter differentFirst="1">
    <oddFooter>Page &amp;P of &amp;N</oddFooter>
  </headerFooter>
  <ignoredErrors>
    <ignoredError sqref="C5:E5 D16 C6:E6 D12 D13 D14 D15 E12:E16" listDataValidation="1"/>
    <ignoredError sqref="C12:C16" listDataValidation="1" calculatedColumn="1"/>
    <ignoredError sqref="B12:B16" calculatedColumn="1"/>
  </ignoredError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autoPageBreaks="0" fitToPage="1"/>
  </sheetPr>
  <dimension ref="A1:G8"/>
  <sheetViews>
    <sheetView showGridLines="0" zoomScaleNormal="100" workbookViewId="0">
      <selection activeCell="D5" sqref="D5"/>
    </sheetView>
  </sheetViews>
  <sheetFormatPr baseColWidth="10" defaultColWidth="9" defaultRowHeight="30" customHeight="1" x14ac:dyDescent="0.35"/>
  <cols>
    <col min="1" max="1" width="4.125" style="10" customWidth="1"/>
    <col min="2" max="2" width="41.625" style="10" customWidth="1"/>
    <col min="3" max="3" width="19" style="10" customWidth="1"/>
    <col min="4" max="4" width="18.875" style="10" customWidth="1"/>
    <col min="5" max="5" width="19" style="10" hidden="1" customWidth="1"/>
    <col min="6" max="6" width="19" style="10" customWidth="1"/>
    <col min="7" max="7" width="4.125" style="10" customWidth="1"/>
    <col min="8" max="8" width="4.125" customWidth="1"/>
  </cols>
  <sheetData>
    <row r="1" spans="1:7" ht="31.5" customHeight="1" x14ac:dyDescent="0.5">
      <c r="A1" s="2"/>
      <c r="B1" s="1" t="str">
        <f>FIRMEN_NAME</f>
        <v>FIRMENNAME</v>
      </c>
      <c r="C1" s="8"/>
      <c r="D1" s="8"/>
      <c r="E1" s="8"/>
      <c r="F1" s="8"/>
      <c r="G1" s="8"/>
    </row>
    <row r="2" spans="1:7" ht="42" customHeight="1" x14ac:dyDescent="1">
      <c r="A2" s="2"/>
      <c r="B2" s="27" t="str">
        <f>BUDGET_Titel</f>
        <v>MONATSBUDGET</v>
      </c>
      <c r="C2" s="27"/>
      <c r="D2" s="27"/>
      <c r="E2" s="9"/>
      <c r="F2" s="9"/>
      <c r="G2" s="9"/>
    </row>
    <row r="3" spans="1:7" ht="15" customHeight="1" x14ac:dyDescent="0.35">
      <c r="G3" s="11"/>
    </row>
    <row r="4" spans="1:7" s="4" customFormat="1" ht="30" customHeight="1" x14ac:dyDescent="0.35">
      <c r="A4" s="12"/>
      <c r="B4" s="14" t="s">
        <v>16</v>
      </c>
      <c r="C4" s="19" t="s">
        <v>9</v>
      </c>
      <c r="D4" s="19" t="s">
        <v>11</v>
      </c>
      <c r="E4" s="14" t="s">
        <v>21</v>
      </c>
      <c r="F4" s="19" t="s">
        <v>14</v>
      </c>
      <c r="G4" s="10"/>
    </row>
    <row r="5" spans="1:7" ht="30" customHeight="1" x14ac:dyDescent="0.35">
      <c r="B5" t="s">
        <v>17</v>
      </c>
      <c r="C5" s="20">
        <v>60000</v>
      </c>
      <c r="D5" s="20">
        <v>54000</v>
      </c>
      <c r="E5" s="13">
        <f>Einnahmen[[#This Row],[TATSÄCHLICH]]+(10^-6)*ROW(Einnahmen[[#This Row],[TATSÄCHLICH]])</f>
        <v>54000.000005000002</v>
      </c>
      <c r="F5" s="21">
        <f>Einnahmen[[#This Row],[TATSÄCHLICH]]-Einnahmen[[#This Row],[GESCHÄTZT]]</f>
        <v>-6000</v>
      </c>
    </row>
    <row r="6" spans="1:7" ht="30" customHeight="1" x14ac:dyDescent="0.35">
      <c r="B6" t="s">
        <v>18</v>
      </c>
      <c r="C6" s="20">
        <v>3000</v>
      </c>
      <c r="D6" s="20">
        <v>3000</v>
      </c>
      <c r="E6" s="13">
        <f>Einnahmen[[#This Row],[TATSÄCHLICH]]+(10^-6)*ROW(Einnahmen[[#This Row],[TATSÄCHLICH]])</f>
        <v>3000.0000060000002</v>
      </c>
      <c r="F6" s="21">
        <f>Einnahmen[[#This Row],[TATSÄCHLICH]]-Einnahmen[[#This Row],[GESCHÄTZT]]</f>
        <v>0</v>
      </c>
    </row>
    <row r="7" spans="1:7" ht="30" customHeight="1" x14ac:dyDescent="0.35">
      <c r="B7" t="s">
        <v>19</v>
      </c>
      <c r="C7" s="20">
        <v>300</v>
      </c>
      <c r="D7" s="20">
        <v>450</v>
      </c>
      <c r="E7" s="13">
        <f>Einnahmen[[#This Row],[TATSÄCHLICH]]+(10^-6)*ROW(Einnahmen[[#This Row],[TATSÄCHLICH]])</f>
        <v>450.00000699999998</v>
      </c>
      <c r="F7" s="21">
        <f>Einnahmen[[#This Row],[TATSÄCHLICH]]-Einnahmen[[#This Row],[GESCHÄTZT]]</f>
        <v>150</v>
      </c>
    </row>
    <row r="8" spans="1:7" ht="30" customHeight="1" x14ac:dyDescent="0.35">
      <c r="B8" t="s">
        <v>20</v>
      </c>
      <c r="C8" s="13">
        <f>SUBTOTAL(109,Einnahmen[GESCHÄTZT])</f>
        <v>63300</v>
      </c>
      <c r="D8" s="13">
        <f>SUBTOTAL(109,Einnahmen[TATSÄCHLICH])</f>
        <v>57450</v>
      </c>
      <c r="E8" s="13"/>
      <c r="F8" s="13">
        <f>SUBTOTAL(109,Einnahmen[DIFFERENZ])</f>
        <v>-5850</v>
      </c>
    </row>
  </sheetData>
  <sheetProtection insertColumns="0" insertRows="0" deleteColumns="0" deleteRows="0" selectLockedCells="1" autoFilter="0"/>
  <dataConsolidate/>
  <mergeCells count="1">
    <mergeCell ref="B2:D2"/>
  </mergeCells>
  <conditionalFormatting sqref="F8">
    <cfRule type="cellIs" dxfId="31" priority="3" operator="lessThan">
      <formula>0</formula>
    </cfRule>
  </conditionalFormatting>
  <dataValidations count="8">
    <dataValidation allowBlank="1" showInputMessage="1" showErrorMessage="1" errorTitle="WARNUNG" error="Diese Zelle wird automatisch ausgefüllt und darf nicht überschrieben werden. Das Überschreiben dieser Zelle führt zum Verlust der Berechnungen auf diesem Arbeitsblatt." sqref="F5:F7"/>
    <dataValidation allowBlank="1" showInputMessage="1" showErrorMessage="1" prompt="Geben Sie auf diesem Arbeitsblatt die monatlichen Einkünfte ein." sqref="A1"/>
    <dataValidation allowBlank="1" showInputMessage="1" showErrorMessage="1" prompt="Der Unternehmensname in dieser Zelle wird automatisch aktualisiert." sqref="B1"/>
    <dataValidation allowBlank="1" showInputMessage="1" showErrorMessage="1" prompt="Der Titel wird in dieser Zelle automatisch aktualisiert. Geben Sie in der Tabelle unten die monatlichen Einnahmen ein." sqref="B2"/>
    <dataValidation allowBlank="1" showInputMessage="1" showErrorMessage="1" prompt="Geben Sie in dieser Spalte unter der Überschrift die Einnnahmensdetails ein. Verwenden Sie Überschriftsfilter, um bestimmte Einträge zu finden." sqref="B4"/>
    <dataValidation allowBlank="1" showInputMessage="1" showErrorMessage="1" prompt="Geben Sie in dieser Spalte unter dieser Überschrift den Schätzbetrag ein." sqref="C4"/>
    <dataValidation allowBlank="1" showInputMessage="1" showErrorMessage="1" prompt="Geben Sie in dieser Spalte unter dieser Überschrift den Istbetrag ein." sqref="D4"/>
    <dataValidation allowBlank="1" showInputMessage="1" showErrorMessage="1" prompt="Die Differenz zwischen geschätzten und tatsächlichen Einkünften wird in dieser Spalte unter der Überschrift automatisch berechnet." sqref="F4"/>
  </dataValidations>
  <printOptions horizontalCentered="1"/>
  <pageMargins left="0.25" right="0.25" top="0.25" bottom="0.25" header="0" footer="0"/>
  <pageSetup paperSize="9" fitToHeight="0" orientation="portrait" r:id="rId1"/>
  <headerFooter differentFirst="1">
    <oddFooter>Page &amp;P of &amp;N</oddFooter>
  </headerFooter>
  <ignoredErrors>
    <ignoredError sqref="B2" unlockedFormula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autoPageBreaks="0" fitToPage="1"/>
  </sheetPr>
  <dimension ref="A1:G8"/>
  <sheetViews>
    <sheetView showGridLines="0" zoomScaleNormal="100" workbookViewId="0">
      <selection activeCell="B7" sqref="B7"/>
    </sheetView>
  </sheetViews>
  <sheetFormatPr baseColWidth="10" defaultColWidth="9" defaultRowHeight="30" customHeight="1" x14ac:dyDescent="0.35"/>
  <cols>
    <col min="1" max="1" width="4.125" style="10" customWidth="1"/>
    <col min="2" max="2" width="41.625" style="10" customWidth="1"/>
    <col min="3" max="3" width="19" style="10" customWidth="1"/>
    <col min="4" max="4" width="18.875" style="10" customWidth="1"/>
    <col min="5" max="5" width="19" style="10" hidden="1" customWidth="1"/>
    <col min="6" max="6" width="19" style="10" customWidth="1"/>
    <col min="7" max="7" width="4.125" style="10" customWidth="1"/>
    <col min="8" max="8" width="4.125" customWidth="1"/>
  </cols>
  <sheetData>
    <row r="1" spans="1:7" ht="31.5" customHeight="1" x14ac:dyDescent="0.5">
      <c r="A1" s="2"/>
      <c r="B1" s="1" t="str">
        <f>FIRMEN_NAME</f>
        <v>FIRMENNAME</v>
      </c>
      <c r="C1" s="8"/>
      <c r="D1" s="8"/>
      <c r="E1" s="8"/>
      <c r="F1" s="8"/>
      <c r="G1" s="8"/>
    </row>
    <row r="2" spans="1:7" ht="42" customHeight="1" x14ac:dyDescent="1">
      <c r="A2" s="2"/>
      <c r="B2" s="27" t="str">
        <f>BUDGET_Titel</f>
        <v>MONATSBUDGET</v>
      </c>
      <c r="C2" s="27"/>
      <c r="D2" s="27"/>
      <c r="E2" s="9"/>
      <c r="F2" s="9"/>
      <c r="G2" s="9"/>
    </row>
    <row r="3" spans="1:7" ht="15" customHeight="1" x14ac:dyDescent="0.35"/>
    <row r="4" spans="1:7" ht="30" customHeight="1" x14ac:dyDescent="0.35">
      <c r="A4" s="12"/>
      <c r="B4" s="14" t="s">
        <v>22</v>
      </c>
      <c r="C4" s="19" t="s">
        <v>9</v>
      </c>
      <c r="D4" s="19" t="s">
        <v>11</v>
      </c>
      <c r="E4" s="14" t="s">
        <v>21</v>
      </c>
      <c r="F4" s="19" t="s">
        <v>14</v>
      </c>
    </row>
    <row r="5" spans="1:7" ht="30" customHeight="1" x14ac:dyDescent="0.35">
      <c r="B5" t="s">
        <v>23</v>
      </c>
      <c r="C5" s="20">
        <v>9500</v>
      </c>
      <c r="D5" s="20">
        <v>9600</v>
      </c>
      <c r="E5" s="13">
        <f>Personalkosten[[#This Row],[TATSÄCHLICH]]+(10^-6)*ROW(Personalkosten[[#This Row],[TATSÄCHLICH]])</f>
        <v>9600.0000049999999</v>
      </c>
      <c r="F5" s="21">
        <f>Personalkosten[[#This Row],[GESCHÄTZT]]-Personalkosten[[#This Row],[TATSÄCHLICH]]</f>
        <v>-100</v>
      </c>
    </row>
    <row r="6" spans="1:7" ht="30" customHeight="1" x14ac:dyDescent="0.35">
      <c r="B6" t="s">
        <v>24</v>
      </c>
      <c r="C6" s="20">
        <v>4000</v>
      </c>
      <c r="D6" s="20">
        <v>0</v>
      </c>
      <c r="E6" s="13">
        <f>Personalkosten[[#This Row],[TATSÄCHLICH]]+(10^-6)*ROW(Personalkosten[[#This Row],[TATSÄCHLICH]])</f>
        <v>6.0000000000000002E-6</v>
      </c>
      <c r="F6" s="21">
        <f>Personalkosten[[#This Row],[GESCHÄTZT]]-Personalkosten[[#This Row],[TATSÄCHLICH]]</f>
        <v>4000</v>
      </c>
    </row>
    <row r="7" spans="1:7" ht="30" customHeight="1" x14ac:dyDescent="0.35">
      <c r="B7" t="s">
        <v>25</v>
      </c>
      <c r="C7" s="20">
        <v>5000</v>
      </c>
      <c r="D7" s="20">
        <v>4500</v>
      </c>
      <c r="E7" s="13">
        <f>Personalkosten[[#This Row],[TATSÄCHLICH]]+(10^-6)*ROW(Personalkosten[[#This Row],[TATSÄCHLICH]])</f>
        <v>4500.0000069999996</v>
      </c>
      <c r="F7" s="21">
        <f>Personalkosten[[#This Row],[GESCHÄTZT]]-Personalkosten[[#This Row],[TATSÄCHLICH]]</f>
        <v>500</v>
      </c>
    </row>
    <row r="8" spans="1:7" ht="30" customHeight="1" x14ac:dyDescent="0.35">
      <c r="B8" t="s">
        <v>26</v>
      </c>
      <c r="C8" s="13">
        <f>SUBTOTAL(109,Personalkosten[GESCHÄTZT])</f>
        <v>18500</v>
      </c>
      <c r="D8" s="13">
        <f>SUBTOTAL(109,Personalkosten[TATSÄCHLICH])</f>
        <v>14100</v>
      </c>
      <c r="E8" s="13"/>
      <c r="F8" s="13">
        <f>SUBTOTAL(109,Personalkosten[DIFFERENZ])</f>
        <v>4400</v>
      </c>
    </row>
  </sheetData>
  <sheetProtection insertColumns="0" insertRows="0" deleteColumns="0" deleteRows="0" selectLockedCells="1" autoFilter="0"/>
  <dataConsolidate/>
  <mergeCells count="1">
    <mergeCell ref="B2:D2"/>
  </mergeCells>
  <conditionalFormatting sqref="F8">
    <cfRule type="cellIs" dxfId="20" priority="1" operator="lessThan">
      <formula>0</formula>
    </cfRule>
  </conditionalFormatting>
  <dataValidations count="8">
    <dataValidation allowBlank="1" showInputMessage="1" showErrorMessage="1" errorTitle="WARNUNG" error="Diese Zelle wird automatisch ausgefüllt und darf nicht überschrieben werden. Das Überschreiben führt zum Verlust der Berechnungen auf diesem Arbeitsblatt." sqref="F5:F7"/>
    <dataValidation allowBlank="1" showInputMessage="1" showErrorMessage="1" prompt="Geben Sie auf diesem Arbeitsblatt die monatliche Personalausgabe ein." sqref="A1"/>
    <dataValidation allowBlank="1" showInputMessage="1" showErrorMessage="1" prompt="Der Unternehmensname in dieser Zelle wird automatisch aktualisiert." sqref="B1"/>
    <dataValidation allowBlank="1" showInputMessage="1" showErrorMessage="1" prompt="Der Titel wird in dieser Zelle automatisch aktualisiert. Geben Sie in der Tabelle unten die monatliche Personalausgabe ein." sqref="B2"/>
    <dataValidation allowBlank="1" showInputMessage="1" showErrorMessage="1" prompt="Geben Sie in dieser Spalte unter der Überschrift die Posten für &quot;Personalkosten&quot; ein. Verwenden Sie Überschriftsfilter, um bestimmte Einträge zu finden." sqref="B4"/>
    <dataValidation allowBlank="1" showInputMessage="1" showErrorMessage="1" prompt="Geben Sie in dieser Spalte unter dieser Überschrift den Schätzbetrag ein." sqref="C4"/>
    <dataValidation allowBlank="1" showInputMessage="1" showErrorMessage="1" prompt="Geben Sie in dieser Spalte unter dieser Überschrift den Istbetrag ein." sqref="D4"/>
    <dataValidation allowBlank="1" showInputMessage="1" showErrorMessage="1" prompt="Die Differenz zwischen geschätzten und tatsächlichen Personalkosten wird in dieser Spalte unter der Überschrift automatisch berechnet." sqref="F4"/>
  </dataValidations>
  <printOptions horizontalCentered="1"/>
  <pageMargins left="0.25" right="0.25" top="0.25" bottom="0.25" header="0" footer="0"/>
  <pageSetup paperSize="9" fitToHeight="0" orientation="portrait" r:id="rId1"/>
  <headerFooter differentFirst="1">
    <oddFooter>Page &amp;P of &amp;N</oddFooter>
  </headerFooter>
  <ignoredErrors>
    <ignoredError sqref="B2" unlockedFormula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autoPageBreaks="0" fitToPage="1"/>
  </sheetPr>
  <dimension ref="A1:G25"/>
  <sheetViews>
    <sheetView showGridLines="0" topLeftCell="A16" zoomScaleNormal="100" workbookViewId="0">
      <selection activeCell="J25" sqref="J25"/>
    </sheetView>
  </sheetViews>
  <sheetFormatPr baseColWidth="10" defaultColWidth="9" defaultRowHeight="30" customHeight="1" x14ac:dyDescent="0.35"/>
  <cols>
    <col min="1" max="1" width="4.125" style="10" customWidth="1"/>
    <col min="2" max="2" width="41.625" style="10" customWidth="1"/>
    <col min="3" max="3" width="19" style="10" customWidth="1"/>
    <col min="4" max="4" width="18.875" style="10" customWidth="1"/>
    <col min="5" max="5" width="19" style="10" hidden="1" customWidth="1"/>
    <col min="6" max="6" width="19" style="10" customWidth="1"/>
    <col min="7" max="7" width="4.125" style="10" customWidth="1"/>
    <col min="8" max="8" width="4.125" customWidth="1"/>
  </cols>
  <sheetData>
    <row r="1" spans="1:7" ht="31.5" customHeight="1" x14ac:dyDescent="0.5">
      <c r="A1" s="2"/>
      <c r="B1" s="1" t="str">
        <f>FIRMEN_NAME</f>
        <v>FIRMENNAME</v>
      </c>
      <c r="C1" s="8"/>
      <c r="D1" s="8"/>
      <c r="E1" s="8"/>
      <c r="F1" s="8"/>
      <c r="G1" s="8"/>
    </row>
    <row r="2" spans="1:7" ht="42" customHeight="1" x14ac:dyDescent="1">
      <c r="A2" s="2"/>
      <c r="B2" s="27" t="str">
        <f>BUDGET_Titel</f>
        <v>MONATSBUDGET</v>
      </c>
      <c r="C2" s="27"/>
      <c r="D2" s="27"/>
      <c r="E2" s="9"/>
      <c r="F2" s="9"/>
      <c r="G2" s="9"/>
    </row>
    <row r="3" spans="1:7" ht="15" customHeight="1" x14ac:dyDescent="0.35"/>
    <row r="4" spans="1:7" ht="30" customHeight="1" x14ac:dyDescent="0.35">
      <c r="B4" s="14" t="s">
        <v>27</v>
      </c>
      <c r="C4" s="19" t="s">
        <v>9</v>
      </c>
      <c r="D4" s="19" t="s">
        <v>11</v>
      </c>
      <c r="E4" s="14" t="s">
        <v>21</v>
      </c>
      <c r="F4" s="19" t="s">
        <v>14</v>
      </c>
    </row>
    <row r="5" spans="1:7" ht="30" customHeight="1" x14ac:dyDescent="0.35">
      <c r="B5" t="s">
        <v>28</v>
      </c>
      <c r="C5" s="20">
        <v>3000</v>
      </c>
      <c r="D5" s="20">
        <v>2500</v>
      </c>
      <c r="E5" s="13">
        <f>Betriebsausgaben[[#This Row],[TATSÄCHLICH]]+(10^-6)*ROW(Betriebsausgaben[[#This Row],[TATSÄCHLICH]])</f>
        <v>2500.0000049999999</v>
      </c>
      <c r="F5" s="21">
        <f>Betriebsausgaben[[#This Row],[GESCHÄTZT]]-Betriebsausgaben[[#This Row],[TATSÄCHLICH]]</f>
        <v>500</v>
      </c>
    </row>
    <row r="6" spans="1:7" ht="30" customHeight="1" x14ac:dyDescent="0.35">
      <c r="B6" t="s">
        <v>29</v>
      </c>
      <c r="C6" s="20">
        <v>2000</v>
      </c>
      <c r="D6" s="20">
        <v>2000</v>
      </c>
      <c r="E6" s="13">
        <f>Betriebsausgaben[[#This Row],[TATSÄCHLICH]]+(10^-6)*ROW(Betriebsausgaben[[#This Row],[TATSÄCHLICH]])</f>
        <v>2000.000006</v>
      </c>
      <c r="F6" s="21">
        <f>Betriebsausgaben[[#This Row],[GESCHÄTZT]]-Betriebsausgaben[[#This Row],[TATSÄCHLICH]]</f>
        <v>0</v>
      </c>
    </row>
    <row r="7" spans="1:7" ht="30" customHeight="1" x14ac:dyDescent="0.35">
      <c r="B7" t="s">
        <v>30</v>
      </c>
      <c r="C7" s="20">
        <v>1500</v>
      </c>
      <c r="D7" s="20">
        <v>2175</v>
      </c>
      <c r="E7" s="13">
        <f>Betriebsausgaben[[#This Row],[TATSÄCHLICH]]+(10^-6)*ROW(Betriebsausgaben[[#This Row],[TATSÄCHLICH]])</f>
        <v>2175.0000070000001</v>
      </c>
      <c r="F7" s="21">
        <f>Betriebsausgaben[[#This Row],[GESCHÄTZT]]-Betriebsausgaben[[#This Row],[TATSÄCHLICH]]</f>
        <v>-675</v>
      </c>
    </row>
    <row r="8" spans="1:7" ht="30" customHeight="1" x14ac:dyDescent="0.35">
      <c r="B8" t="s">
        <v>31</v>
      </c>
      <c r="C8" s="20">
        <v>2000</v>
      </c>
      <c r="D8" s="20">
        <v>1500</v>
      </c>
      <c r="E8" s="13">
        <f>Betriebsausgaben[[#This Row],[TATSÄCHLICH]]+(10^-6)*ROW(Betriebsausgaben[[#This Row],[TATSÄCHLICH]])</f>
        <v>1500.000008</v>
      </c>
      <c r="F8" s="21">
        <f>Betriebsausgaben[[#This Row],[GESCHÄTZT]]-Betriebsausgaben[[#This Row],[TATSÄCHLICH]]</f>
        <v>500</v>
      </c>
    </row>
    <row r="9" spans="1:7" ht="30" customHeight="1" x14ac:dyDescent="0.35">
      <c r="B9" t="s">
        <v>32</v>
      </c>
      <c r="C9" s="20">
        <v>1000</v>
      </c>
      <c r="D9" s="20">
        <v>1000</v>
      </c>
      <c r="E9" s="13">
        <f>Betriebsausgaben[[#This Row],[TATSÄCHLICH]]+(10^-6)*ROW(Betriebsausgaben[[#This Row],[TATSÄCHLICH]])</f>
        <v>1000.000009</v>
      </c>
      <c r="F9" s="21">
        <f>Betriebsausgaben[[#This Row],[GESCHÄTZT]]-Betriebsausgaben[[#This Row],[TATSÄCHLICH]]</f>
        <v>0</v>
      </c>
    </row>
    <row r="10" spans="1:7" ht="30" customHeight="1" x14ac:dyDescent="0.35">
      <c r="B10" t="s">
        <v>33</v>
      </c>
      <c r="C10" s="20">
        <v>500</v>
      </c>
      <c r="D10" s="20">
        <v>525</v>
      </c>
      <c r="E10" s="13">
        <f>Betriebsausgaben[[#This Row],[TATSÄCHLICH]]+(10^-6)*ROW(Betriebsausgaben[[#This Row],[TATSÄCHLICH]])</f>
        <v>525.00000999999997</v>
      </c>
      <c r="F10" s="21">
        <f>Betriebsausgaben[[#This Row],[GESCHÄTZT]]-Betriebsausgaben[[#This Row],[TATSÄCHLICH]]</f>
        <v>-25</v>
      </c>
    </row>
    <row r="11" spans="1:7" ht="30" customHeight="1" x14ac:dyDescent="0.35">
      <c r="B11" t="s">
        <v>34</v>
      </c>
      <c r="C11" s="20">
        <v>1300</v>
      </c>
      <c r="D11" s="20">
        <v>1275</v>
      </c>
      <c r="E11" s="13">
        <f>Betriebsausgaben[[#This Row],[TATSÄCHLICH]]+(10^-6)*ROW(Betriebsausgaben[[#This Row],[TATSÄCHLICH]])</f>
        <v>1275.0000110000001</v>
      </c>
      <c r="F11" s="21">
        <f>Betriebsausgaben[[#This Row],[GESCHÄTZT]]-Betriebsausgaben[[#This Row],[TATSÄCHLICH]]</f>
        <v>25</v>
      </c>
    </row>
    <row r="12" spans="1:7" ht="30" customHeight="1" x14ac:dyDescent="0.35">
      <c r="B12" t="s">
        <v>35</v>
      </c>
      <c r="C12" s="20">
        <v>2000</v>
      </c>
      <c r="D12" s="20">
        <v>2200</v>
      </c>
      <c r="E12" s="13">
        <f>Betriebsausgaben[[#This Row],[TATSÄCHLICH]]+(10^-6)*ROW(Betriebsausgaben[[#This Row],[TATSÄCHLICH]])</f>
        <v>2200.000012</v>
      </c>
      <c r="F12" s="21">
        <f>Betriebsausgaben[[#This Row],[GESCHÄTZT]]-Betriebsausgaben[[#This Row],[TATSÄCHLICH]]</f>
        <v>-200</v>
      </c>
    </row>
    <row r="13" spans="1:7" ht="30" customHeight="1" x14ac:dyDescent="0.35">
      <c r="B13" t="s">
        <v>36</v>
      </c>
      <c r="C13" s="20">
        <v>1000</v>
      </c>
      <c r="D13" s="20">
        <v>800</v>
      </c>
      <c r="E13" s="13">
        <f>Betriebsausgaben[[#This Row],[TATSÄCHLICH]]+(10^-6)*ROW(Betriebsausgaben[[#This Row],[TATSÄCHLICH]])</f>
        <v>800.00001299999997</v>
      </c>
      <c r="F13" s="21">
        <f>Betriebsausgaben[[#This Row],[GESCHÄTZT]]-Betriebsausgaben[[#This Row],[TATSÄCHLICH]]</f>
        <v>200</v>
      </c>
    </row>
    <row r="14" spans="1:7" ht="30" customHeight="1" x14ac:dyDescent="0.35">
      <c r="B14" t="s">
        <v>37</v>
      </c>
      <c r="C14" s="20">
        <v>4500</v>
      </c>
      <c r="D14" s="20">
        <v>4600</v>
      </c>
      <c r="E14" s="13">
        <f>Betriebsausgaben[[#This Row],[TATSÄCHLICH]]+(10^-6)*ROW(Betriebsausgaben[[#This Row],[TATSÄCHLICH]])</f>
        <v>4600.0000140000002</v>
      </c>
      <c r="F14" s="21">
        <f>Betriebsausgaben[[#This Row],[GESCHÄTZT]]-Betriebsausgaben[[#This Row],[TATSÄCHLICH]]</f>
        <v>-100</v>
      </c>
    </row>
    <row r="15" spans="1:7" ht="30" customHeight="1" x14ac:dyDescent="0.35">
      <c r="B15" t="s">
        <v>38</v>
      </c>
      <c r="C15" s="20">
        <v>800</v>
      </c>
      <c r="D15" s="20">
        <v>750</v>
      </c>
      <c r="E15" s="13">
        <f>Betriebsausgaben[[#This Row],[TATSÄCHLICH]]+(10^-6)*ROW(Betriebsausgaben[[#This Row],[TATSÄCHLICH]])</f>
        <v>750.00001499999996</v>
      </c>
      <c r="F15" s="21">
        <f>Betriebsausgaben[[#This Row],[GESCHÄTZT]]-Betriebsausgaben[[#This Row],[TATSÄCHLICH]]</f>
        <v>50</v>
      </c>
    </row>
    <row r="16" spans="1:7" ht="30" customHeight="1" x14ac:dyDescent="0.35">
      <c r="B16" t="s">
        <v>39</v>
      </c>
      <c r="C16" s="20">
        <v>400</v>
      </c>
      <c r="D16" s="20">
        <v>350</v>
      </c>
      <c r="E16" s="13">
        <f>Betriebsausgaben[[#This Row],[TATSÄCHLICH]]+(10^-6)*ROW(Betriebsausgaben[[#This Row],[TATSÄCHLICH]])</f>
        <v>350.00001600000002</v>
      </c>
      <c r="F16" s="21">
        <f>Betriebsausgaben[[#This Row],[GESCHÄTZT]]-Betriebsausgaben[[#This Row],[TATSÄCHLICH]]</f>
        <v>50</v>
      </c>
    </row>
    <row r="17" spans="2:6" ht="30" customHeight="1" x14ac:dyDescent="0.35">
      <c r="B17" t="s">
        <v>40</v>
      </c>
      <c r="C17" s="20">
        <v>4100</v>
      </c>
      <c r="D17" s="20">
        <v>4500</v>
      </c>
      <c r="E17" s="13">
        <f>Betriebsausgaben[[#This Row],[TATSÄCHLICH]]+(10^-6)*ROW(Betriebsausgaben[[#This Row],[TATSÄCHLICH]])</f>
        <v>4500.0000170000003</v>
      </c>
      <c r="F17" s="21">
        <f>Betriebsausgaben[[#This Row],[GESCHÄTZT]]-Betriebsausgaben[[#This Row],[TATSÄCHLICH]]</f>
        <v>-400</v>
      </c>
    </row>
    <row r="18" spans="2:6" ht="30" customHeight="1" x14ac:dyDescent="0.35">
      <c r="B18" t="s">
        <v>41</v>
      </c>
      <c r="C18" s="20">
        <v>350</v>
      </c>
      <c r="D18" s="20">
        <v>400</v>
      </c>
      <c r="E18" s="13">
        <f>Betriebsausgaben[[#This Row],[TATSÄCHLICH]]+(10^-6)*ROW(Betriebsausgaben[[#This Row],[TATSÄCHLICH]])</f>
        <v>400.00001800000001</v>
      </c>
      <c r="F18" s="21">
        <f>Betriebsausgaben[[#This Row],[GESCHÄTZT]]-Betriebsausgaben[[#This Row],[TATSÄCHLICH]]</f>
        <v>-50</v>
      </c>
    </row>
    <row r="19" spans="2:6" ht="30" customHeight="1" x14ac:dyDescent="0.35">
      <c r="B19" t="s">
        <v>42</v>
      </c>
      <c r="C19" s="20">
        <v>900</v>
      </c>
      <c r="D19" s="20">
        <v>840</v>
      </c>
      <c r="E19" s="13">
        <f>Betriebsausgaben[[#This Row],[TATSÄCHLICH]]+(10^-6)*ROW(Betriebsausgaben[[#This Row],[TATSÄCHLICH]])</f>
        <v>840.00001899999995</v>
      </c>
      <c r="F19" s="21">
        <f>Betriebsausgaben[[#This Row],[GESCHÄTZT]]-Betriebsausgaben[[#This Row],[TATSÄCHLICH]]</f>
        <v>60</v>
      </c>
    </row>
    <row r="20" spans="2:6" ht="30" customHeight="1" x14ac:dyDescent="0.35">
      <c r="B20" t="s">
        <v>43</v>
      </c>
      <c r="C20" s="20">
        <v>5000</v>
      </c>
      <c r="D20" s="20">
        <v>4500</v>
      </c>
      <c r="E20" s="13">
        <f>Betriebsausgaben[[#This Row],[TATSÄCHLICH]]+(10^-6)*ROW(Betriebsausgaben[[#This Row],[TATSÄCHLICH]])</f>
        <v>4500.0000200000004</v>
      </c>
      <c r="F20" s="21">
        <f>Betriebsausgaben[[#This Row],[GESCHÄTZT]]-Betriebsausgaben[[#This Row],[TATSÄCHLICH]]</f>
        <v>500</v>
      </c>
    </row>
    <row r="21" spans="2:6" ht="30" customHeight="1" x14ac:dyDescent="0.35">
      <c r="B21" t="s">
        <v>44</v>
      </c>
      <c r="C21" s="20">
        <v>3000</v>
      </c>
      <c r="D21" s="20">
        <v>3200</v>
      </c>
      <c r="E21" s="13">
        <f>Betriebsausgaben[[#This Row],[TATSÄCHLICH]]+(10^-6)*ROW(Betriebsausgaben[[#This Row],[TATSÄCHLICH]])</f>
        <v>3200.0000209999998</v>
      </c>
      <c r="F21" s="21">
        <f>Betriebsausgaben[[#This Row],[GESCHÄTZT]]-Betriebsausgaben[[#This Row],[TATSÄCHLICH]]</f>
        <v>-200</v>
      </c>
    </row>
    <row r="22" spans="2:6" ht="30" customHeight="1" x14ac:dyDescent="0.35">
      <c r="B22" t="s">
        <v>45</v>
      </c>
      <c r="C22" s="20">
        <v>250</v>
      </c>
      <c r="D22" s="20">
        <v>280</v>
      </c>
      <c r="E22" s="13">
        <f>Betriebsausgaben[[#This Row],[TATSÄCHLICH]]+(10^-6)*ROW(Betriebsausgaben[[#This Row],[TATSÄCHLICH]])</f>
        <v>280.000022</v>
      </c>
      <c r="F22" s="21">
        <f>Betriebsausgaben[[#This Row],[GESCHÄTZT]]-Betriebsausgaben[[#This Row],[TATSÄCHLICH]]</f>
        <v>-30</v>
      </c>
    </row>
    <row r="23" spans="2:6" ht="30" customHeight="1" x14ac:dyDescent="0.35">
      <c r="B23" t="s">
        <v>46</v>
      </c>
      <c r="C23" s="20">
        <v>1400</v>
      </c>
      <c r="D23" s="20">
        <v>1385</v>
      </c>
      <c r="E23" s="13">
        <f>Betriebsausgaben[[#This Row],[TATSÄCHLICH]]+(10^-6)*ROW(Betriebsausgaben[[#This Row],[TATSÄCHLICH]])</f>
        <v>1385.0000230000001</v>
      </c>
      <c r="F23" s="21">
        <f>Betriebsausgaben[[#This Row],[GESCHÄTZT]]-Betriebsausgaben[[#This Row],[TATSÄCHLICH]]</f>
        <v>15</v>
      </c>
    </row>
    <row r="24" spans="2:6" ht="30" customHeight="1" x14ac:dyDescent="0.35">
      <c r="B24" t="s">
        <v>47</v>
      </c>
      <c r="C24" s="20">
        <v>1000</v>
      </c>
      <c r="D24" s="20">
        <v>750</v>
      </c>
      <c r="E24" s="13">
        <f>Betriebsausgaben[[#This Row],[TATSÄCHLICH]]+(10^-6)*ROW(Betriebsausgaben[[#This Row],[TATSÄCHLICH]])</f>
        <v>750.00002400000005</v>
      </c>
      <c r="F24" s="21">
        <f>Betriebsausgaben[[#This Row],[GESCHÄTZT]]-Betriebsausgaben[[#This Row],[TATSÄCHLICH]]</f>
        <v>250</v>
      </c>
    </row>
    <row r="25" spans="2:6" ht="30" customHeight="1" x14ac:dyDescent="0.35">
      <c r="B25" s="15" t="s">
        <v>48</v>
      </c>
      <c r="C25" s="13">
        <f>SUBTOTAL(109,Betriebsausgaben[GESCHÄTZT])</f>
        <v>36000</v>
      </c>
      <c r="D25" s="13">
        <f>SUBTOTAL(109,Betriebsausgaben[TATSÄCHLICH])</f>
        <v>35530</v>
      </c>
      <c r="E25" s="13"/>
      <c r="F25" s="13">
        <f>SUBTOTAL(109,Betriebsausgaben[DIFFERENZ])</f>
        <v>470</v>
      </c>
    </row>
  </sheetData>
  <sheetProtection insertColumns="0" insertRows="0" deleteColumns="0" deleteRows="0" selectLockedCells="1" autoFilter="0"/>
  <dataConsolidate/>
  <mergeCells count="1">
    <mergeCell ref="B2:D2"/>
  </mergeCells>
  <conditionalFormatting sqref="F25">
    <cfRule type="cellIs" dxfId="8" priority="1" operator="lessThan">
      <formula>0</formula>
    </cfRule>
  </conditionalFormatting>
  <dataValidations count="8">
    <dataValidation allowBlank="1" showInputMessage="1" showErrorMessage="1" errorTitle="WARNUNG" error="Diese Zelle wird automatisch ausgefüllt und darf nicht überschrieben werden. Das Überschreiben führt zum Verlust der Berechnungen auf diesem Arbeitsblatt." sqref="F5:F24"/>
    <dataValidation allowBlank="1" showInputMessage="1" showErrorMessage="1" prompt="Geben Sie auf diesem Arbeitsblatt die monatlichen Betriebsausgaben ein." sqref="A1"/>
    <dataValidation allowBlank="1" showInputMessage="1" showErrorMessage="1" prompt="Der Unternehmensname in dieser Zelle wird automatisch aktualisiert." sqref="B1"/>
    <dataValidation allowBlank="1" showInputMessage="1" showErrorMessage="1" prompt="Der Titel wird in dieser Zelle automatisch aktualisiert. Geben Sie in der Tabelle unten die monatlichen Betriebsausgaben ein." sqref="B2"/>
    <dataValidation allowBlank="1" showInputMessage="1" showErrorMessage="1" prompt="Geben Sie in dieser Spalte unter der Überschrift die Betriebsausgaben, ein. Verwenden Sie Überschriftsfilter, um bestimmte Einträge zu finden." sqref="B4"/>
    <dataValidation allowBlank="1" showInputMessage="1" showErrorMessage="1" prompt="Geben Sie in dieser Spalte unter dieser Überschrift den Schätzbetrag ein." sqref="C4"/>
    <dataValidation allowBlank="1" showInputMessage="1" showErrorMessage="1" prompt="Geben Sie in dieser Spalte unter dieser Überschrift den Istbetrag ein." sqref="D4"/>
    <dataValidation allowBlank="1" showInputMessage="1" showErrorMessage="1" prompt="Die Differenz zwischen geschätzten und tatsächlichen Betriebsausgaben wird in dieser Spalte unter der Überschrift automatisch berechnet." sqref="F4"/>
  </dataValidations>
  <printOptions horizontalCentered="1"/>
  <pageMargins left="0.25" right="0.25" top="0.25" bottom="0.25" header="0" footer="0"/>
  <pageSetup paperSize="9" fitToHeight="0" orientation="portrait" r:id="rId1"/>
  <headerFooter differentFirst="1">
    <oddFooter>Page &amp;P of &amp;N</oddFooter>
  </headerFooter>
  <ignoredErrors>
    <ignoredError sqref="B2" unlockedFormula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A144E06A-A2E7-438E-8CB9-2E995F98C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BAD89A-B1E7-4A71-B0D2-6CB0135F2A78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71af3243-3dd4-4a8d-8c0d-dd76da1f02a5"/>
    <ds:schemaRef ds:uri="http://purl.org/dc/terms/"/>
    <ds:schemaRef ds:uri="http://purl.org/dc/elements/1.1/"/>
    <ds:schemaRef ds:uri="16c05727-aa75-4e4a-9b5f-8a80a116589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10</vt:i4>
      </vt:variant>
    </vt:vector>
  </HeadingPairs>
  <TitlesOfParts>
    <vt:vector size="14" baseType="lpstr">
      <vt:lpstr>Monatsbudgetübersicht</vt:lpstr>
      <vt:lpstr>Einkünfte</vt:lpstr>
      <vt:lpstr>Persönliche Ausgaben</vt:lpstr>
      <vt:lpstr>Betriebsausgaben</vt:lpstr>
      <vt:lpstr>BUDGET_Titel</vt:lpstr>
      <vt:lpstr>Betriebsausgaben!Drucktitel</vt:lpstr>
      <vt:lpstr>Einkünfte!Drucktitel</vt:lpstr>
      <vt:lpstr>'Persönliche Ausgaben'!Drucktitel</vt:lpstr>
      <vt:lpstr>FIRMEN_NAME</vt:lpstr>
      <vt:lpstr>Spaltentitel1</vt:lpstr>
      <vt:lpstr>Titel1</vt:lpstr>
      <vt:lpstr>Titel2</vt:lpstr>
      <vt:lpstr>Titel3</vt:lpstr>
      <vt:lpstr>Titel4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2019-07-12T07:00:13Z</dcterms:created>
  <dcterms:modified xsi:type="dcterms:W3CDTF">2019-12-30T09:05:34Z</dcterms:modified>
</cp:coreProperties>
</file>